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16275" windowHeight="4695" activeTab="1"/>
  </bookViews>
  <sheets>
    <sheet name="LKW katalog" sheetId="2" r:id="rId1"/>
    <sheet name="LKW podsumowanie" sheetId="3" r:id="rId2"/>
    <sheet name="Arkusz1" sheetId="1" r:id="rId3"/>
  </sheets>
  <definedNames>
    <definedName name="_xlnm._FilterDatabase" localSheetId="0" hidden="1">'LKW katalog'!$A$3:$H$71</definedName>
    <definedName name="_xlnm.Print_Area" localSheetId="1">'LKW podsumowanie'!$A$1:$AM$15</definedName>
  </definedNames>
  <calcPr calcId="145621"/>
</workbook>
</file>

<file path=xl/calcChain.xml><?xml version="1.0" encoding="utf-8"?>
<calcChain xmlns="http://schemas.openxmlformats.org/spreadsheetml/2006/main">
  <c r="AL7" i="3" l="1"/>
  <c r="AJ7" i="3"/>
  <c r="AJ4" i="3" l="1"/>
  <c r="AL4" i="3"/>
  <c r="AL8" i="3"/>
  <c r="AJ8" i="3"/>
  <c r="AJ5" i="3" l="1"/>
  <c r="AL5" i="3" s="1"/>
  <c r="AJ6" i="3"/>
  <c r="AL6" i="3" s="1"/>
  <c r="AJ9" i="3"/>
  <c r="AJ10" i="3"/>
  <c r="AJ11" i="3"/>
  <c r="AJ12" i="3"/>
  <c r="L25" i="3"/>
  <c r="L27" i="3"/>
  <c r="L24" i="3"/>
  <c r="M24" i="3" s="1"/>
  <c r="L26" i="3"/>
  <c r="L21" i="3"/>
  <c r="L20" i="3"/>
  <c r="L23" i="3"/>
  <c r="M23" i="3" s="1"/>
  <c r="L22" i="3"/>
  <c r="M22" i="3" s="1"/>
  <c r="L19" i="3"/>
  <c r="L18" i="3"/>
  <c r="M18" i="3" s="1"/>
  <c r="M20" i="3" l="1"/>
  <c r="M25" i="3"/>
  <c r="M21" i="3"/>
  <c r="M19" i="3"/>
  <c r="M27" i="3"/>
  <c r="M26" i="3"/>
  <c r="D5" i="3"/>
  <c r="D6" i="3"/>
  <c r="D7" i="3"/>
  <c r="D16" i="3"/>
  <c r="F4" i="3"/>
  <c r="E4" i="3"/>
  <c r="D4" i="3"/>
  <c r="F8" i="3" l="1"/>
  <c r="F7" i="3"/>
  <c r="F6" i="3"/>
  <c r="F5" i="3"/>
  <c r="E8" i="3"/>
  <c r="E7" i="3"/>
  <c r="E6" i="3"/>
  <c r="E5" i="3"/>
  <c r="C40" i="1" l="1"/>
  <c r="C38" i="1"/>
  <c r="C39" i="1"/>
  <c r="C37" i="1"/>
  <c r="C36" i="1"/>
  <c r="C35" i="1"/>
  <c r="C34" i="1"/>
  <c r="C33" i="1"/>
  <c r="D8" i="3"/>
  <c r="D9" i="3"/>
  <c r="G9" i="3" s="1"/>
  <c r="D10" i="3"/>
  <c r="G10" i="3" s="1"/>
  <c r="D11" i="3"/>
  <c r="G11" i="3" s="1"/>
  <c r="D12" i="3"/>
  <c r="G12" i="3" s="1"/>
  <c r="C41" i="1" l="1"/>
</calcChain>
</file>

<file path=xl/sharedStrings.xml><?xml version="1.0" encoding="utf-8"?>
<sst xmlns="http://schemas.openxmlformats.org/spreadsheetml/2006/main" count="296" uniqueCount="182">
  <si>
    <t>Dodatkowe</t>
  </si>
  <si>
    <t>1.1.1</t>
  </si>
  <si>
    <t>Dla: 2.1.2
2.1.3
2.2.2
2.2.3</t>
  </si>
  <si>
    <t>2.1.2</t>
  </si>
  <si>
    <t>1.2.2</t>
  </si>
  <si>
    <t>1.2.3</t>
  </si>
  <si>
    <t>2.1.3</t>
  </si>
  <si>
    <t>2.2.3</t>
  </si>
  <si>
    <t>2.2.2</t>
  </si>
  <si>
    <t>Maksymalna liczba punktów dla:</t>
  </si>
  <si>
    <t>1.1.2</t>
  </si>
  <si>
    <t>1.2.1</t>
  </si>
  <si>
    <t>nr kryterium</t>
  </si>
  <si>
    <t>max. Liczba pkt dla: 1.1.1
1.1.2
1.2.1
1.2.2
1.2.3</t>
  </si>
  <si>
    <t>Kryterium</t>
  </si>
  <si>
    <t>Opis</t>
  </si>
  <si>
    <t>Pkt</t>
  </si>
  <si>
    <t>Szkolenia nt. ochrony środowiska</t>
  </si>
  <si>
    <t>Szkolenia nt. zachowania specyfiki obszaru</t>
  </si>
  <si>
    <t xml:space="preserve">Przygotowanie wniosku </t>
  </si>
  <si>
    <t>Rozwijanie   oferty obszaru</t>
  </si>
  <si>
    <t xml:space="preserve">brak powiązań podmiotu z ofertą obszaru </t>
  </si>
  <si>
    <t>brak innowacyjnego charakteru</t>
  </si>
  <si>
    <t xml:space="preserve">Wkład własny </t>
  </si>
  <si>
    <t xml:space="preserve">co najmniej 10 punktów procentowych </t>
  </si>
  <si>
    <t>co najmniej 5 punktów procentowych</t>
  </si>
  <si>
    <t>co najmniej 3 punkty procentowe</t>
  </si>
  <si>
    <t>wkład własny zgodny z LSR</t>
  </si>
  <si>
    <t xml:space="preserve">brak wsparcia systemu  (brak dostępności  i promocji produktów i usług) </t>
  </si>
  <si>
    <t>Dołączone do wniosku dokumenty potwierdzają natychmiastową  gotowość do realizacji (biznes plan jest kompletny , spójny , koszty zostały prawidłowo oszacowane,  do wniosku dołączone zostały niezbędne decyzje i pozwolenia)</t>
  </si>
  <si>
    <t xml:space="preserve">Dołączone do wniosku dokumenty potwierdzają gotowość do realizacji , biznes plan jest kompletny , spójny , koszty zostały prawidłowo oszacowane,  do wniosku dołączono niezbędne  wnioski o wydanie decyzji/ pozwolenia. </t>
  </si>
  <si>
    <t xml:space="preserve">Dołączone do wniosku dokumenty potwierdzają gotowość do realizacji , biznes plan jest kompletny , spójny, koszty zostały prawidłowo oszacowane </t>
  </si>
  <si>
    <t>Dołączone do wniosku dokumenty nie potwierdzają gotowości do realizacji , biznes plan nie jest kompletny i spójny, brak dokumentacji potwierdzającej prawidłowe oszacowanie kosztów, brak decyzji, pozwoleń</t>
  </si>
  <si>
    <t xml:space="preserve">Koszty związane  z  przeciwdziałaniem  zmianom klimatu stanowią więcej niż  20 % kosztów kwalifikowalnych </t>
  </si>
  <si>
    <t xml:space="preserve">Projekt nie przewiduje kosztów związanych  z przeciwdziałaniem zmianom klimatu </t>
  </si>
  <si>
    <t>Promocja obszaru</t>
  </si>
  <si>
    <t xml:space="preserve">Projekt nie przewiduje narzędzi promocyjnych obszaru DB </t>
  </si>
  <si>
    <t xml:space="preserve">Wsparcie oferty obszaru </t>
  </si>
  <si>
    <t>Podmiot nie jest zarejestrowany</t>
  </si>
  <si>
    <t>Komplementarność i powiązanie z realizowanymi projektami</t>
  </si>
  <si>
    <t xml:space="preserve">zakres operacji jest powiązany   z co najmniej jednym  realizowanym  projektem  własnym </t>
  </si>
  <si>
    <t xml:space="preserve">zakres operacji jest powiązany z co najmniej innego podmiotu </t>
  </si>
  <si>
    <t xml:space="preserve">brak powiązań </t>
  </si>
  <si>
    <t xml:space="preserve">Wykorzystanie lokalnych zasobów  </t>
  </si>
  <si>
    <t>realizacja projektu bazuje lub służy zachowaniu jednego ze wskazanych potencjałów</t>
  </si>
  <si>
    <t>realizacja projektu nie służy zachowaniu potencjału</t>
  </si>
  <si>
    <t xml:space="preserve">Tworzenie nowych miejsc pracy </t>
  </si>
  <si>
    <t xml:space="preserve">Defaworyzowani na rynku pracy </t>
  </si>
  <si>
    <t xml:space="preserve">Zaspokajanie potrzeb grup defaworyzowanych na rynku pracy </t>
  </si>
  <si>
    <t>wnioskodawcą jest osobą, która straciła pracę w podmiocie zależnym od rybactwa,  a rybackość podmiotu wpływa na rybackość obszaru (przekazał LGD do LSR dane RRW 22)</t>
  </si>
  <si>
    <t xml:space="preserve">wnioskodawcą jest podmiot zależny od rybactwa  i rybackość podmiotu wpływa na rybackość obszaru (przekazał LGD do LSR dane RRW 22) </t>
  </si>
  <si>
    <t>Potencjał turystyczny obszaru</t>
  </si>
  <si>
    <t>operacja tworzy uzupełnienie lub ofertę szlaku,  projekt zakłada narzędzia - informacje  przekierowujące ze szlaku do oferty</t>
  </si>
  <si>
    <t xml:space="preserve">operacja nie tworzy oferty przy szlaku </t>
  </si>
  <si>
    <t xml:space="preserve">Lokalne kryteria wyboru </t>
  </si>
  <si>
    <t>dla operacji składanych przez podmioty inne niż LGD, z wyłączeniem projektów grantowych</t>
  </si>
  <si>
    <t>Lp.</t>
  </si>
  <si>
    <t>Punkty - opis</t>
  </si>
  <si>
    <t>Przedsięwzięcie</t>
  </si>
  <si>
    <t xml:space="preserve">Preferuje operacje, których wnioskodawca uczestniczył/a  w szkoleniach nt. ochrony środowiska, zmian klimatycznych, w tym stosowania odnawialnych źródeł energii (OZE) </t>
  </si>
  <si>
    <t xml:space="preserve">zaświadczenie uczestnictwa w szkoleniu  </t>
  </si>
  <si>
    <t>P. 1.2.2</t>
  </si>
  <si>
    <t>P. 1.2.3</t>
  </si>
  <si>
    <t xml:space="preserve">brak zaświadczenia </t>
  </si>
  <si>
    <t xml:space="preserve">Preferuje operacje, których wnioskodawca uczestniczył w szkoleniach nt. specyfiki obszaru z zakresu jego walorów, działań promocyjnych, zasad zamieszania oferty na stronach, zasad oznakowania i promocji. </t>
  </si>
  <si>
    <t xml:space="preserve">zaświadczenie uczestnictwa w szkoleniu </t>
  </si>
  <si>
    <t>Preferuje operacje, których wnioskodawca  uczestniczył w szkoleniu z przygotowania wniosku nt.: warunków dostępu, wypełnienia wniosku,  biznesplanu/studium wykonalności, załączników  uwzględniających realizacją celów LSR</t>
  </si>
  <si>
    <t xml:space="preserve">nie uczestniczył w szkoleniu – brak zaświadczenia </t>
  </si>
  <si>
    <t>Preferuje operacje wykonywane przez podmioty tworzące lub rozwijające ofertę obszaru</t>
  </si>
  <si>
    <t>Podmiot tworzy nową  ofertę</t>
  </si>
  <si>
    <t>Podmiot rozwija istniejąca ofertę</t>
  </si>
  <si>
    <t>Innowacyjność  </t>
  </si>
  <si>
    <t xml:space="preserve">Preferuje operacje niespotykane w skali, obszaru lub , przedsiębiorstwa lub , organizacji, tj. wykorzystujące niepraktykowane dotąd zastosowania zasobów, rozwiązań i potencjału (przyrodniczego, wodnego  kulturowego, rybackiego, architektonicznego itp.). </t>
  </si>
  <si>
    <t>innowacja na poziomie wykorzystania zasobu lub procesu i produktu</t>
  </si>
  <si>
    <t xml:space="preserve">Preferowane będą operacje w których deklarowany  wkład własny jest większy od minimalnego wkładu wymaganego w LSR </t>
  </si>
  <si>
    <t xml:space="preserve">Wsparcie systemu Dolina Baryczy Poleca </t>
  </si>
  <si>
    <t xml:space="preserve">Preferuje podmioty współpracujące z użytkownikami znaku Dolina Baryczy Poleca </t>
  </si>
  <si>
    <t xml:space="preserve">Gotowość wniosku do realizacji oraz jakość biznes planu </t>
  </si>
  <si>
    <t xml:space="preserve">Preferuje operacje  najdalej zawansowane w uzyskanej dokumentacji oraz z wysokiej jakości biznes planem (biznesplan w przypadku tworzenia lub rozwijania działalności gospodarczej) </t>
  </si>
  <si>
    <t xml:space="preserve">Analiza potrzeb </t>
  </si>
  <si>
    <t>Preferuje operacie w ramach których przygotowana  została wiarygodna analiza potrzeb, uzasadniona została potrzeba społeczności lokalnej, wskazana została grupa odbiorców działań lub efektów będących rezultatem projektu.</t>
  </si>
  <si>
    <t xml:space="preserve">analiza uzasadnia potrzebę realizacji operacji </t>
  </si>
  <si>
    <t xml:space="preserve">analiza nie uzasadnia potrzeby  realizacji operacji </t>
  </si>
  <si>
    <t>Potencjał/struktura organizacyjnaNGO</t>
  </si>
  <si>
    <t xml:space="preserve">Preferuje podmioty mające doświadczenie  w realizacji projektów </t>
  </si>
  <si>
    <t xml:space="preserve">Podmiot posiada doświadczenie </t>
  </si>
  <si>
    <t xml:space="preserve">Podmiot nie posiada doświadczenia </t>
  </si>
  <si>
    <t xml:space="preserve">Przeciwdziałanie zmianom klimatu w inwestycjach </t>
  </si>
  <si>
    <t xml:space="preserve">Preferowane operacje w prowadzące do przeciwdziałania zmianom klimatu. </t>
  </si>
  <si>
    <t>Projekt przewiduje zadania  związane z przeciwdziałaniem  zmianom klimatu</t>
  </si>
  <si>
    <t xml:space="preserve">Preferuje operacje, które zakładają promocję (zgodne z SIW) całego obszaru Doliny Baryczy  </t>
  </si>
  <si>
    <t xml:space="preserve">Zaplanowane  narzędzia promocji / materiały uwzględniają logo DB oraz informacje o całym obszarze </t>
  </si>
  <si>
    <t xml:space="preserve">Zaplanowane  narzędzia promocji / materiały  uwzględniają logo Doliny Baryczy i hasło promocyjne </t>
  </si>
  <si>
    <t xml:space="preserve">Preferuje operacje  wspierające podmioty aktywnie działające na rzecz obszaru  lub  tworzące ofertę  obszaru </t>
  </si>
  <si>
    <t>Wnioskodawca lub partner  jest zarejestrowany i aktywny</t>
  </si>
  <si>
    <t xml:space="preserve">Preferuje operacje powiązane z innymi realizowanymi projektami. </t>
  </si>
  <si>
    <t xml:space="preserve">Obszar realizacji </t>
  </si>
  <si>
    <t xml:space="preserve">operacja realizowana wyłącznie na obszarze miejscowości do 5 tys. mieszkańców </t>
  </si>
  <si>
    <t xml:space="preserve">operacja realizowana w całości lub części na obszarze miejscowości powyżej 5 tys. mieszkańców </t>
  </si>
  <si>
    <t xml:space="preserve">Preferuje operacje, które zachowują i bazują na lokalnym potencjale .  </t>
  </si>
  <si>
    <t xml:space="preserve">realizacja projektu bazuje lub służy zachowaniu przynajmniej dwóch ze wskazanych potencjałów </t>
  </si>
  <si>
    <t xml:space="preserve">Preferuje operacje, które utworzą większą liczbę miejsc pracy niż zakładane w LSR minimum </t>
  </si>
  <si>
    <t xml:space="preserve">Tworzy 2 miejsca pracy więcej niż zakładane minimum </t>
  </si>
  <si>
    <t>Tworzy 1 miejsca pracy więcej niż zakładane minimum</t>
  </si>
  <si>
    <t xml:space="preserve">Operacja zakłada utworzenie  minimalnej ilości miejsc pracy </t>
  </si>
  <si>
    <t xml:space="preserve">Operacja nie zakłada utworzenia miejsca pracy </t>
  </si>
  <si>
    <t xml:space="preserve">Operacja związana z podejmowaniem działalności gospodarczej realizowana jest przez przedstawiciela jednej ze wskazanych w LSR grup defaworyzowanych na lokalnym rynku pracy – pochodzących z obszaru LGD </t>
  </si>
  <si>
    <t xml:space="preserve">Operacja jest realizowana przez przedstawiciela grup defaworyzowanych </t>
  </si>
  <si>
    <t>Operacja nie jest realizowana przez przedstawiciela grup defaworyzowanych</t>
  </si>
  <si>
    <t xml:space="preserve">Operacja przewiduje utworzenie przynajmniej dwóch miejsc pracy dla osób z grup defaworyzowanych  </t>
  </si>
  <si>
    <t xml:space="preserve">Operacja przewiduje utworzenie jednego miejsca pracy dla osoby z grup defaworyzowanych  </t>
  </si>
  <si>
    <t>Operacja nie przewiduje utworzenia miejsca pracy dla osoby z grup defaworyzowanych</t>
  </si>
  <si>
    <t xml:space="preserve">Rozwijany zakres usług  </t>
  </si>
  <si>
    <t xml:space="preserve">Preferuje operacje, które w ramach podejmowania działalności gospodarczej oraz rozwijania działalności gospodarczej w tym rolniczej, rybackiej,  są zgodne z preferowanym zakresem wskazanym w LSR  </t>
  </si>
  <si>
    <t>Operacja planuje rozwijanie usług wskazanych jako priorytetowe w LSR</t>
  </si>
  <si>
    <t>Operacja planuje rozwijanie innych usług niż te wskazane jako priorytetowe w LSR</t>
  </si>
  <si>
    <t xml:space="preserve">Rybackość </t>
  </si>
  <si>
    <t xml:space="preserve">Preferuje wnioskodawców zależnych od rybactwa. Wnioskodawca projektu jest podmiotem zależnym od rybactwa  </t>
  </si>
  <si>
    <t xml:space="preserve">wnioskodawca jest podmiotem zależnym od rybactwa  </t>
  </si>
  <si>
    <t> 2</t>
  </si>
  <si>
    <t xml:space="preserve">wnioskodawca wykonuje usługi  lub jest zatrudniony przez  podmiot zależny od rybactwa </t>
  </si>
  <si>
    <t> 1</t>
  </si>
  <si>
    <t xml:space="preserve">wnioskodawca nie jest podmiotem zależnym od rybactwa </t>
  </si>
  <si>
    <t>Preferuje operacje uzupełaniające ofertę sieciowych produktów turystycznych</t>
  </si>
  <si>
    <t>operacja dotyczy miejsca  zlokalizowanego bezpośrednio na /przy szlaku  i tworzy uzupełnienie lub ofertę szlaku</t>
  </si>
  <si>
    <t>Przynależność do systemu Dolina Baryczy Poleca</t>
  </si>
  <si>
    <t>Preferuje operacje realizowane przez użytkowników lub kandydatów do  znaku Dolina Baryczy Poleca</t>
  </si>
  <si>
    <t>jest użytkownikiem i posiada znak  DBP na rozwijany produkt lub usługę</t>
  </si>
  <si>
    <t>nie jest użytkownikiem i nie posiada znaku DBP</t>
  </si>
  <si>
    <t xml:space="preserve">Działalność rozwijana  we współpracy z  samorządami lokalnymi </t>
  </si>
  <si>
    <t xml:space="preserve">Preferowane są operacje, które mają istotny z punktu widzenia wpływ na polepszenie życia mieszkańców i są realizowane w porozumieniu z samorządem lokalnym na udostępnionych przez niego obiektach. </t>
  </si>
  <si>
    <t>operacja spełnia kryterium</t>
  </si>
  <si>
    <t>operacja nie spełnia kryterium</t>
  </si>
  <si>
    <t>Preferuje operacje z zakresu infrastruktury turystycznej i rekreacyjnej, które realizowane będą na obszarze miejscowości do 5 tys. Mieszkańców</t>
  </si>
  <si>
    <t>P. 1.1.1
P. 1.1.2
P. 1.2.1
P. 1.2.2
P. 1.2.3
P. 2.1.2
P. 2.1.3
P. 2.2.2
P. 2.2.3</t>
  </si>
  <si>
    <t>P. 2.1.2
P. 2.1.3
P. 2.2.2
P. 2.2.3</t>
  </si>
  <si>
    <t xml:space="preserve">
P. 2.1.2
P. 2.2.2</t>
  </si>
  <si>
    <t>P. 2.2.2
P. 2.2.3</t>
  </si>
  <si>
    <t>P. 1.1.1
P. 1.1.2
P. 1.2.1
P. 1.2.2
P. 1.2.3
P. 2.1.3
P. 2.2.3</t>
  </si>
  <si>
    <t>P. 1.1.1
P. 1.1.2
P. 1.2.1
P. 1.2.2
P. 1.2.3</t>
  </si>
  <si>
    <t>minimalna ilość punktów</t>
  </si>
  <si>
    <t>maksymalna ilość punktów</t>
  </si>
  <si>
    <t>Zachowanie rybackiego potencjału obszaru.</t>
  </si>
  <si>
    <t>Poprawa potencjału sprzedażowego przedsiębiorstw rybackich.</t>
  </si>
  <si>
    <t>Wsparcie rybackiego charakteru obszaru.</t>
  </si>
  <si>
    <t>Wsparcie usług i produktów lokalnych, przyczyniających się do zachowania specyfiki obszaru.</t>
  </si>
  <si>
    <t>Wsparcie aktywności gospodarczej mieszkańców.</t>
  </si>
  <si>
    <t>Tworzenie przestrzeni do podnoszenia kompetencji i organizacji atrakcyjnych form spędzania wolnego czasu.</t>
  </si>
  <si>
    <t>Wzrost wiedzy i integracja społeczna mieszkańców poprzez wykorzystanie rybackiego dziedzictwa kulturowego.</t>
  </si>
  <si>
    <t>Zachowanie, zwiększenie dostępności i atrakcyjności miejsc związanych ze specyfiką obszaru.</t>
  </si>
  <si>
    <t>Wzmocnienie rybackiego potencjału obszaru poprzez  rozwój infrastruktury turystycznej i rekreacyjnej.</t>
  </si>
  <si>
    <t>Rozwijanie</t>
  </si>
  <si>
    <t>Tworzenie</t>
  </si>
  <si>
    <t>nd</t>
  </si>
  <si>
    <t xml:space="preserve">Operacja związana z rozwijaniem działalności lub zatrudnieniem osoby w przypadku podejmowania działalności i niewykonywania jej osobiście gospodarczej planuje utworzenie miejsca pracy, w ramach którego przez okres realizacji operacji i zachowania jej trwałości zatrudniona będzie osoba ze wskazanych w LSR grup defaworyzowanych  pochodzących z obszaru LSR  </t>
  </si>
  <si>
    <t>Zaświadczenie uczestnictwa  w szkoleniu z biznesplanu i wniosku o przyznanie pomocy</t>
  </si>
  <si>
    <t>Zaświadczenie uczestnictwa  w szkoleniu z biznesplanu lub wniosku o przyznanie pomocy</t>
  </si>
  <si>
    <t>Niekomercyjne</t>
  </si>
  <si>
    <t>P. 1.1.1
P. 1.1.2
P. 1.2.1
P. 1.2.2
P. 2.1.1
P. 2.1.2
P. 2.1.3
P. 2.2.1
P. 2.2.2
P. 2.2.3</t>
  </si>
  <si>
    <t>Dla niekomercyjnych max. 1 pkt</t>
  </si>
  <si>
    <t>stała lub sezonowa dostępność  min. 2 produktów z listy oraz promocja usług, produktów</t>
  </si>
  <si>
    <t xml:space="preserve">stała lub sezonowa  dostępność  min. 1 produktu z listy lub promocja usługi, produktu </t>
  </si>
  <si>
    <t>stała lub sezonowa dostępność  min. 1 produktu z listy oraz promocja usług, produktów</t>
  </si>
  <si>
    <t>P. 1.1.1
P. 1.1.2
P. 1.2.1
P. 1.2.2</t>
  </si>
  <si>
    <t xml:space="preserve">jest kandydatem do znaku DBP na rozwijany produkt lub usługę lub jest użytkownikiem znaku DBP i utworzy nowy produkt lub usługę.  </t>
  </si>
  <si>
    <t>P. 1.1.1
P. 1.1.2
P. 1.2.1
P. 1.2.2
P. 2.1.2
P. 2.1.3
P. 2.2.2
P. 2.2.3</t>
  </si>
  <si>
    <t>6a-premia</t>
  </si>
  <si>
    <t>7a dla premii</t>
  </si>
  <si>
    <t>premia max</t>
  </si>
  <si>
    <t>premia min</t>
  </si>
  <si>
    <t>rozwijanie i in. max</t>
  </si>
  <si>
    <t>rozwijanie i in. min</t>
  </si>
  <si>
    <t xml:space="preserve">Racjonalość kosztów </t>
  </si>
  <si>
    <t xml:space="preserve">Koszty kwalifikowane </t>
  </si>
  <si>
    <t xml:space="preserve">Wysokość dofinasowania </t>
  </si>
  <si>
    <t xml:space="preserve">% dofinasowania </t>
  </si>
  <si>
    <t xml:space="preserve">róznica % </t>
  </si>
  <si>
    <t xml:space="preserve">ilość punktów </t>
  </si>
  <si>
    <t>19a- premia</t>
  </si>
  <si>
    <t>PRZYPISANIE KRYTERIÓW DO PRZEDSIĘWZIĘĆ WRAZ Z MAKSYMALNĄ LICZBĄ PUNKTÓW</t>
  </si>
  <si>
    <t>MAX I MIN LICZBA PUNKTÓW</t>
  </si>
  <si>
    <t>PRZEDSIĘWZIĘCIA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</si>
</sst>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2" borderId="0" xfId="0" applyFont="1" applyFill="1" applyAlignment="1">
      <alignment vertical="center"/>
    </xf>
    <xf numFmtId="0" fontId="2" fillId="0" borderId="0" xfId="0" applyFont="1"/>
    <xf numFmtId="0" fontId="0" fillId="0" borderId="0" xfId="0" applyAlignment="1">
      <alignment horizontal="right"/>
    </xf>
    <xf numFmtId="0" fontId="3" fillId="0" borderId="0" xfId="0" applyFont="1"/>
    <xf numFmtId="0" fontId="0" fillId="0" borderId="0" xfId="0" applyAlignment="1">
      <alignment vertical="top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vertical="top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3" borderId="1" xfId="0" applyFill="1" applyBorder="1" applyAlignment="1">
      <alignment horizontal="right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vertical="top"/>
    </xf>
    <xf numFmtId="0" fontId="4" fillId="0" borderId="0" xfId="0" applyFont="1" applyAlignment="1">
      <alignment vertical="top" wrapText="1"/>
    </xf>
    <xf numFmtId="0" fontId="0" fillId="0" borderId="1" xfId="0" applyFill="1" applyBorder="1" applyAlignment="1">
      <alignment wrapText="1"/>
    </xf>
    <xf numFmtId="0" fontId="0" fillId="4" borderId="1" xfId="0" applyFill="1" applyBorder="1"/>
    <xf numFmtId="0" fontId="0" fillId="0" borderId="0" xfId="0" applyAlignment="1"/>
    <xf numFmtId="0" fontId="3" fillId="0" borderId="0" xfId="0" applyFont="1" applyAlignment="1"/>
    <xf numFmtId="0" fontId="0" fillId="0" borderId="1" xfId="0" applyFill="1" applyBorder="1" applyAlignment="1">
      <alignment horizontal="right"/>
    </xf>
    <xf numFmtId="0" fontId="0" fillId="0" borderId="2" xfId="0" applyFill="1" applyBorder="1" applyAlignment="1">
      <alignment vertical="top" wrapText="1"/>
    </xf>
    <xf numFmtId="0" fontId="0" fillId="0" borderId="3" xfId="0" applyFill="1" applyBorder="1" applyAlignment="1">
      <alignment vertical="top"/>
    </xf>
    <xf numFmtId="0" fontId="0" fillId="0" borderId="0" xfId="0" applyBorder="1"/>
    <xf numFmtId="0" fontId="0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3" fillId="0" borderId="3" xfId="0" applyFont="1" applyFill="1" applyBorder="1" applyAlignment="1">
      <alignment vertical="top"/>
    </xf>
    <xf numFmtId="0" fontId="3" fillId="0" borderId="0" xfId="0" applyFont="1" applyBorder="1"/>
    <xf numFmtId="0" fontId="0" fillId="0" borderId="1" xfId="0" applyFont="1" applyBorder="1" applyAlignment="1">
      <alignment wrapText="1"/>
    </xf>
    <xf numFmtId="0" fontId="0" fillId="3" borderId="1" xfId="0" applyFont="1" applyFill="1" applyBorder="1" applyAlignment="1">
      <alignment horizontal="right"/>
    </xf>
    <xf numFmtId="0" fontId="3" fillId="0" borderId="0" xfId="0" applyFont="1" applyFill="1" applyBorder="1" applyAlignment="1">
      <alignment vertical="top"/>
    </xf>
    <xf numFmtId="0" fontId="0" fillId="0" borderId="1" xfId="0" applyFont="1" applyFill="1" applyBorder="1" applyAlignment="1">
      <alignment horizontal="right"/>
    </xf>
    <xf numFmtId="1" fontId="0" fillId="0" borderId="1" xfId="0" applyNumberFormat="1" applyBorder="1"/>
    <xf numFmtId="0" fontId="0" fillId="0" borderId="0" xfId="0" applyFill="1" applyBorder="1" applyAlignment="1">
      <alignment wrapText="1"/>
    </xf>
    <xf numFmtId="0" fontId="0" fillId="0" borderId="1" xfId="0" applyFill="1" applyBorder="1"/>
    <xf numFmtId="0" fontId="0" fillId="0" borderId="4" xfId="0" applyBorder="1"/>
    <xf numFmtId="0" fontId="4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0" fillId="0" borderId="9" xfId="0" applyBorder="1"/>
    <xf numFmtId="0" fontId="0" fillId="0" borderId="10" xfId="0" applyBorder="1"/>
    <xf numFmtId="0" fontId="0" fillId="0" borderId="11" xfId="0" applyFill="1" applyBorder="1"/>
    <xf numFmtId="0" fontId="0" fillId="0" borderId="12" xfId="0" applyBorder="1"/>
    <xf numFmtId="0" fontId="0" fillId="0" borderId="10" xfId="0" applyFill="1" applyBorder="1"/>
    <xf numFmtId="0" fontId="0" fillId="0" borderId="1" xfId="0" applyFont="1" applyBorder="1"/>
    <xf numFmtId="0" fontId="0" fillId="0" borderId="1" xfId="0" applyFont="1" applyFill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Border="1" applyAlignment="1">
      <alignment horizontal="justify" vertical="center" wrapText="1"/>
    </xf>
    <xf numFmtId="9" fontId="6" fillId="0" borderId="1" xfId="0" applyNumberFormat="1" applyFont="1" applyBorder="1" applyAlignment="1">
      <alignment horizontal="justify" vertical="center" wrapText="1"/>
    </xf>
    <xf numFmtId="9" fontId="0" fillId="0" borderId="1" xfId="0" applyNumberFormat="1" applyBorder="1"/>
    <xf numFmtId="9" fontId="6" fillId="0" borderId="1" xfId="0" applyNumberFormat="1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justify" vertical="center" wrapText="1"/>
    </xf>
    <xf numFmtId="1" fontId="0" fillId="0" borderId="0" xfId="0" applyNumberFormat="1"/>
    <xf numFmtId="0" fontId="2" fillId="0" borderId="1" xfId="0" applyFont="1" applyBorder="1"/>
    <xf numFmtId="0" fontId="6" fillId="0" borderId="0" xfId="0" applyFont="1" applyBorder="1" applyAlignment="1">
      <alignment horizontal="justify" vertical="center" wrapText="1"/>
    </xf>
    <xf numFmtId="3" fontId="6" fillId="0" borderId="0" xfId="0" applyNumberFormat="1" applyFont="1" applyBorder="1" applyAlignment="1">
      <alignment horizontal="justify" vertical="center" wrapText="1"/>
    </xf>
    <xf numFmtId="1" fontId="6" fillId="0" borderId="0" xfId="0" applyNumberFormat="1" applyFont="1" applyBorder="1" applyAlignment="1">
      <alignment horizontal="justify" vertical="center" wrapText="1"/>
    </xf>
    <xf numFmtId="0" fontId="5" fillId="7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left" vertical="top" textRotation="90" wrapText="1"/>
    </xf>
    <xf numFmtId="0" fontId="5" fillId="0" borderId="1" xfId="0" applyFont="1" applyFill="1" applyBorder="1" applyAlignment="1">
      <alignment horizontal="left" vertical="top" textRotation="90" wrapText="1"/>
    </xf>
    <xf numFmtId="0" fontId="5" fillId="0" borderId="4" xfId="0" applyFont="1" applyBorder="1" applyAlignment="1">
      <alignment horizontal="left" vertical="top" textRotation="90" wrapText="1"/>
    </xf>
    <xf numFmtId="0" fontId="0" fillId="7" borderId="13" xfId="0" applyFill="1" applyBorder="1"/>
    <xf numFmtId="0" fontId="0" fillId="7" borderId="5" xfId="0" applyFill="1" applyBorder="1"/>
    <xf numFmtId="0" fontId="0" fillId="7" borderId="14" xfId="0" applyFill="1" applyBorder="1"/>
    <xf numFmtId="0" fontId="0" fillId="7" borderId="1" xfId="0" applyFill="1" applyBorder="1"/>
    <xf numFmtId="0" fontId="5" fillId="7" borderId="9" xfId="0" applyFont="1" applyFill="1" applyBorder="1" applyAlignment="1">
      <alignment vertical="top" wrapText="1"/>
    </xf>
    <xf numFmtId="0" fontId="5" fillId="7" borderId="10" xfId="0" applyFont="1" applyFill="1" applyBorder="1" applyAlignment="1">
      <alignment vertical="top" wrapText="1"/>
    </xf>
    <xf numFmtId="0" fontId="0" fillId="0" borderId="16" xfId="0" applyBorder="1"/>
    <xf numFmtId="0" fontId="4" fillId="0" borderId="5" xfId="0" applyFont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4" fillId="0" borderId="17" xfId="0" applyFont="1" applyBorder="1" applyAlignment="1">
      <alignment vertical="top" wrapText="1"/>
    </xf>
    <xf numFmtId="0" fontId="0" fillId="0" borderId="18" xfId="0" applyBorder="1"/>
    <xf numFmtId="0" fontId="0" fillId="0" borderId="19" xfId="0" applyFill="1" applyBorder="1"/>
    <xf numFmtId="0" fontId="6" fillId="5" borderId="1" xfId="0" applyFont="1" applyFill="1" applyBorder="1" applyAlignment="1">
      <alignment wrapText="1"/>
    </xf>
    <xf numFmtId="0" fontId="6" fillId="6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1"/>
  <sheetViews>
    <sheetView topLeftCell="A2" workbookViewId="0">
      <selection activeCell="K38" sqref="K38"/>
    </sheetView>
  </sheetViews>
  <sheetFormatPr defaultRowHeight="15" x14ac:dyDescent="0.25"/>
  <cols>
    <col min="2" max="2" width="29" style="2" customWidth="1"/>
    <col min="3" max="3" width="28.85546875" style="2" customWidth="1"/>
    <col min="4" max="4" width="25.5703125" style="2" customWidth="1"/>
    <col min="5" max="5" width="9.140625" style="5"/>
    <col min="6" max="6" width="17.7109375" style="7" customWidth="1"/>
    <col min="9" max="9" width="9.140625" style="21"/>
  </cols>
  <sheetData>
    <row r="1" spans="1:9" x14ac:dyDescent="0.25">
      <c r="A1" s="6" t="s">
        <v>54</v>
      </c>
    </row>
    <row r="2" spans="1:9" x14ac:dyDescent="0.25">
      <c r="A2" s="6" t="s">
        <v>55</v>
      </c>
    </row>
    <row r="3" spans="1:9" s="6" customFormat="1" x14ac:dyDescent="0.25">
      <c r="A3" s="8" t="s">
        <v>56</v>
      </c>
      <c r="B3" s="9" t="s">
        <v>14</v>
      </c>
      <c r="C3" s="9" t="s">
        <v>15</v>
      </c>
      <c r="D3" s="9" t="s">
        <v>57</v>
      </c>
      <c r="E3" s="10" t="s">
        <v>16</v>
      </c>
      <c r="F3" s="11" t="s">
        <v>58</v>
      </c>
      <c r="G3" s="8" t="s">
        <v>151</v>
      </c>
      <c r="H3" s="8" t="s">
        <v>152</v>
      </c>
      <c r="I3" s="22" t="s">
        <v>157</v>
      </c>
    </row>
    <row r="4" spans="1:9" ht="135" x14ac:dyDescent="0.25">
      <c r="A4" s="12">
        <v>1</v>
      </c>
      <c r="B4" s="13" t="s">
        <v>17</v>
      </c>
      <c r="C4" s="13" t="s">
        <v>59</v>
      </c>
      <c r="D4" s="13" t="s">
        <v>60</v>
      </c>
      <c r="E4" s="14">
        <v>1</v>
      </c>
      <c r="F4" s="15" t="s">
        <v>134</v>
      </c>
      <c r="G4" s="15" t="s">
        <v>134</v>
      </c>
      <c r="H4" s="15" t="s">
        <v>134</v>
      </c>
    </row>
    <row r="5" spans="1:9" x14ac:dyDescent="0.25">
      <c r="A5" s="12"/>
      <c r="B5" s="13"/>
      <c r="C5" s="13"/>
      <c r="D5" s="13" t="s">
        <v>63</v>
      </c>
      <c r="E5" s="16">
        <v>0</v>
      </c>
      <c r="F5" s="12"/>
      <c r="G5" s="12"/>
      <c r="H5" s="12"/>
    </row>
    <row r="6" spans="1:9" ht="135" x14ac:dyDescent="0.25">
      <c r="A6" s="12">
        <v>2</v>
      </c>
      <c r="B6" s="13" t="s">
        <v>18</v>
      </c>
      <c r="C6" s="13" t="s">
        <v>64</v>
      </c>
      <c r="D6" s="13" t="s">
        <v>65</v>
      </c>
      <c r="E6" s="14">
        <v>1</v>
      </c>
      <c r="F6" s="15" t="s">
        <v>134</v>
      </c>
      <c r="G6" s="15" t="s">
        <v>134</v>
      </c>
      <c r="H6" s="15" t="s">
        <v>134</v>
      </c>
    </row>
    <row r="7" spans="1:9" x14ac:dyDescent="0.25">
      <c r="A7" s="12"/>
      <c r="B7" s="13"/>
      <c r="C7" s="13"/>
      <c r="D7" s="13" t="s">
        <v>63</v>
      </c>
      <c r="E7" s="16">
        <v>0</v>
      </c>
      <c r="F7" s="12"/>
      <c r="G7" s="12"/>
      <c r="H7" s="12"/>
    </row>
    <row r="8" spans="1:9" ht="150" x14ac:dyDescent="0.25">
      <c r="A8" s="12">
        <v>3</v>
      </c>
      <c r="B8" s="13" t="s">
        <v>19</v>
      </c>
      <c r="C8" s="13" t="s">
        <v>66</v>
      </c>
      <c r="D8" s="13" t="s">
        <v>155</v>
      </c>
      <c r="E8" s="14">
        <v>2</v>
      </c>
      <c r="F8" s="15" t="s">
        <v>134</v>
      </c>
      <c r="G8" s="15" t="s">
        <v>134</v>
      </c>
      <c r="H8" s="15" t="s">
        <v>134</v>
      </c>
      <c r="I8" s="24" t="s">
        <v>159</v>
      </c>
    </row>
    <row r="9" spans="1:9" ht="60" x14ac:dyDescent="0.25">
      <c r="A9" s="12"/>
      <c r="B9" s="13"/>
      <c r="C9" s="13"/>
      <c r="D9" s="13" t="s">
        <v>156</v>
      </c>
      <c r="E9" s="23">
        <v>1</v>
      </c>
      <c r="F9" s="15"/>
      <c r="G9" s="15"/>
      <c r="H9" s="15"/>
    </row>
    <row r="10" spans="1:9" ht="45" x14ac:dyDescent="0.25">
      <c r="A10" s="12"/>
      <c r="B10" s="13"/>
      <c r="C10" s="13"/>
      <c r="D10" s="13" t="s">
        <v>67</v>
      </c>
      <c r="E10" s="16">
        <v>0</v>
      </c>
      <c r="F10" s="12"/>
      <c r="G10" s="12"/>
      <c r="H10" s="12"/>
    </row>
    <row r="11" spans="1:9" ht="135" x14ac:dyDescent="0.25">
      <c r="A11" s="12">
        <v>4</v>
      </c>
      <c r="B11" s="19" t="s">
        <v>20</v>
      </c>
      <c r="C11" s="13" t="s">
        <v>68</v>
      </c>
      <c r="D11" s="13" t="s">
        <v>69</v>
      </c>
      <c r="E11" s="14">
        <v>2</v>
      </c>
      <c r="F11" s="15" t="s">
        <v>134</v>
      </c>
      <c r="G11" s="15" t="s">
        <v>134</v>
      </c>
      <c r="H11" s="15" t="s">
        <v>134</v>
      </c>
    </row>
    <row r="12" spans="1:9" ht="30" x14ac:dyDescent="0.25">
      <c r="A12" s="12"/>
      <c r="B12" s="13"/>
      <c r="C12" s="13"/>
      <c r="D12" s="13" t="s">
        <v>70</v>
      </c>
      <c r="E12" s="16">
        <v>1</v>
      </c>
      <c r="F12" s="12"/>
      <c r="G12" s="12"/>
      <c r="H12" s="12"/>
    </row>
    <row r="13" spans="1:9" ht="30" x14ac:dyDescent="0.25">
      <c r="A13" s="12"/>
      <c r="B13" s="13"/>
      <c r="C13" s="13"/>
      <c r="D13" s="13" t="s">
        <v>21</v>
      </c>
      <c r="E13" s="16">
        <v>0</v>
      </c>
      <c r="F13" s="12"/>
      <c r="G13" s="12"/>
      <c r="H13" s="12"/>
    </row>
    <row r="14" spans="1:9" ht="150" x14ac:dyDescent="0.25">
      <c r="A14" s="12">
        <v>5</v>
      </c>
      <c r="B14" s="13" t="s">
        <v>71</v>
      </c>
      <c r="C14" s="13" t="s">
        <v>72</v>
      </c>
      <c r="D14" s="13" t="s">
        <v>73</v>
      </c>
      <c r="E14" s="14">
        <v>2</v>
      </c>
      <c r="F14" s="15" t="s">
        <v>134</v>
      </c>
      <c r="G14" s="15" t="s">
        <v>134</v>
      </c>
      <c r="H14" s="15" t="s">
        <v>134</v>
      </c>
    </row>
    <row r="15" spans="1:9" ht="30" x14ac:dyDescent="0.25">
      <c r="A15" s="12"/>
      <c r="B15" s="13"/>
      <c r="C15" s="13"/>
      <c r="D15" s="13" t="s">
        <v>22</v>
      </c>
      <c r="E15" s="16">
        <v>0</v>
      </c>
      <c r="F15" s="12"/>
      <c r="G15" s="12"/>
      <c r="H15" s="12"/>
    </row>
    <row r="16" spans="1:9" ht="135" x14ac:dyDescent="0.25">
      <c r="A16" s="12">
        <v>6</v>
      </c>
      <c r="B16" s="13" t="s">
        <v>23</v>
      </c>
      <c r="C16" s="13" t="s">
        <v>74</v>
      </c>
      <c r="D16" s="13" t="s">
        <v>24</v>
      </c>
      <c r="E16" s="14">
        <v>3</v>
      </c>
      <c r="F16" s="15" t="s">
        <v>134</v>
      </c>
      <c r="G16" s="15" t="s">
        <v>134</v>
      </c>
      <c r="H16" s="12" t="s">
        <v>153</v>
      </c>
    </row>
    <row r="17" spans="1:10" ht="30" x14ac:dyDescent="0.25">
      <c r="A17" s="12"/>
      <c r="B17" s="13"/>
      <c r="C17" s="13"/>
      <c r="D17" s="13" t="s">
        <v>25</v>
      </c>
      <c r="E17" s="16">
        <v>2</v>
      </c>
      <c r="F17" s="12"/>
      <c r="G17" s="12"/>
      <c r="H17" s="12"/>
    </row>
    <row r="18" spans="1:10" ht="30" x14ac:dyDescent="0.25">
      <c r="A18" s="12"/>
      <c r="B18" s="13"/>
      <c r="C18" s="13"/>
      <c r="D18" s="13" t="s">
        <v>26</v>
      </c>
      <c r="E18" s="16">
        <v>1</v>
      </c>
      <c r="F18" s="12"/>
      <c r="G18" s="12"/>
      <c r="H18" s="12"/>
    </row>
    <row r="19" spans="1:10" x14ac:dyDescent="0.25">
      <c r="A19" s="12"/>
      <c r="B19" s="13"/>
      <c r="C19" s="13"/>
      <c r="D19" s="13" t="s">
        <v>27</v>
      </c>
      <c r="E19" s="16">
        <v>0</v>
      </c>
      <c r="F19" s="12"/>
      <c r="G19" s="12"/>
      <c r="H19" s="12"/>
    </row>
    <row r="20" spans="1:10" s="6" customFormat="1" ht="75" x14ac:dyDescent="0.25">
      <c r="A20" s="47">
        <v>7</v>
      </c>
      <c r="B20" s="48" t="s">
        <v>75</v>
      </c>
      <c r="C20" s="31" t="s">
        <v>76</v>
      </c>
      <c r="D20" s="31" t="s">
        <v>160</v>
      </c>
      <c r="E20" s="32">
        <v>3</v>
      </c>
      <c r="F20" s="27" t="s">
        <v>139</v>
      </c>
      <c r="G20" s="27" t="s">
        <v>139</v>
      </c>
      <c r="H20" s="27" t="s">
        <v>153</v>
      </c>
      <c r="I20" s="29"/>
      <c r="J20" s="30"/>
    </row>
    <row r="21" spans="1:10" s="6" customFormat="1" ht="75" x14ac:dyDescent="0.25">
      <c r="A21" s="8"/>
      <c r="B21" s="28"/>
      <c r="C21" s="9"/>
      <c r="D21" s="31" t="s">
        <v>162</v>
      </c>
      <c r="E21" s="34">
        <v>2</v>
      </c>
      <c r="F21" s="27"/>
      <c r="G21" s="27"/>
      <c r="H21" s="27"/>
      <c r="I21" s="33"/>
      <c r="J21" s="30"/>
    </row>
    <row r="22" spans="1:10" ht="60" x14ac:dyDescent="0.25">
      <c r="A22" s="12"/>
      <c r="B22" s="13"/>
      <c r="C22" s="13"/>
      <c r="D22" s="13" t="s">
        <v>161</v>
      </c>
      <c r="E22" s="16">
        <v>1</v>
      </c>
      <c r="F22" s="12"/>
      <c r="G22" s="12"/>
      <c r="H22" s="12"/>
    </row>
    <row r="23" spans="1:10" ht="60" x14ac:dyDescent="0.25">
      <c r="A23" s="12"/>
      <c r="B23" s="13"/>
      <c r="C23" s="13"/>
      <c r="D23" s="13" t="s">
        <v>28</v>
      </c>
      <c r="E23" s="16">
        <v>0</v>
      </c>
      <c r="F23" s="12"/>
      <c r="G23" s="12"/>
      <c r="H23" s="12"/>
    </row>
    <row r="24" spans="1:10" ht="150" x14ac:dyDescent="0.25">
      <c r="A24" s="12">
        <v>8</v>
      </c>
      <c r="B24" s="13" t="s">
        <v>77</v>
      </c>
      <c r="C24" s="13" t="s">
        <v>78</v>
      </c>
      <c r="D24" s="13" t="s">
        <v>29</v>
      </c>
      <c r="E24" s="14">
        <v>5</v>
      </c>
      <c r="F24" s="15" t="s">
        <v>134</v>
      </c>
      <c r="G24" s="15" t="s">
        <v>134</v>
      </c>
      <c r="H24" s="15" t="s">
        <v>134</v>
      </c>
    </row>
    <row r="25" spans="1:10" ht="150" x14ac:dyDescent="0.25">
      <c r="A25" s="12"/>
      <c r="B25" s="13"/>
      <c r="C25" s="13"/>
      <c r="D25" s="13" t="s">
        <v>30</v>
      </c>
      <c r="E25" s="16">
        <v>4</v>
      </c>
      <c r="F25" s="12"/>
      <c r="G25" s="12"/>
      <c r="H25" s="12"/>
    </row>
    <row r="26" spans="1:10" ht="90" x14ac:dyDescent="0.25">
      <c r="A26" s="12"/>
      <c r="B26" s="13"/>
      <c r="C26" s="13"/>
      <c r="D26" s="13" t="s">
        <v>31</v>
      </c>
      <c r="E26" s="16">
        <v>3</v>
      </c>
      <c r="F26" s="12"/>
      <c r="G26" s="12"/>
      <c r="H26" s="12"/>
    </row>
    <row r="27" spans="1:10" ht="150" x14ac:dyDescent="0.25">
      <c r="A27" s="12"/>
      <c r="B27" s="13"/>
      <c r="C27" s="13"/>
      <c r="D27" s="13" t="s">
        <v>32</v>
      </c>
      <c r="E27" s="16">
        <v>0</v>
      </c>
      <c r="F27" s="12"/>
      <c r="G27" s="12"/>
      <c r="H27" s="12"/>
    </row>
    <row r="28" spans="1:10" ht="120" x14ac:dyDescent="0.25">
      <c r="A28" s="12">
        <v>9</v>
      </c>
      <c r="B28" s="13" t="s">
        <v>79</v>
      </c>
      <c r="C28" s="13" t="s">
        <v>80</v>
      </c>
      <c r="D28" s="13" t="s">
        <v>81</v>
      </c>
      <c r="E28" s="14">
        <v>1</v>
      </c>
      <c r="F28" s="13" t="s">
        <v>135</v>
      </c>
      <c r="G28" s="19" t="s">
        <v>153</v>
      </c>
      <c r="H28" s="19" t="s">
        <v>153</v>
      </c>
    </row>
    <row r="29" spans="1:10" ht="45" x14ac:dyDescent="0.25">
      <c r="A29" s="12"/>
      <c r="B29" s="13"/>
      <c r="C29" s="13"/>
      <c r="D29" s="13" t="s">
        <v>82</v>
      </c>
      <c r="E29" s="16">
        <v>0</v>
      </c>
      <c r="F29" s="12"/>
      <c r="G29" s="12"/>
      <c r="H29" s="12"/>
    </row>
    <row r="30" spans="1:10" ht="45" x14ac:dyDescent="0.25">
      <c r="A30" s="12">
        <v>10</v>
      </c>
      <c r="B30" s="13" t="s">
        <v>83</v>
      </c>
      <c r="C30" s="13" t="s">
        <v>84</v>
      </c>
      <c r="D30" s="13" t="s">
        <v>85</v>
      </c>
      <c r="E30" s="14">
        <v>1</v>
      </c>
      <c r="F30" s="13" t="s">
        <v>136</v>
      </c>
      <c r="G30" s="19" t="s">
        <v>153</v>
      </c>
      <c r="H30" s="19" t="s">
        <v>153</v>
      </c>
    </row>
    <row r="31" spans="1:10" ht="30" x14ac:dyDescent="0.25">
      <c r="A31" s="12"/>
      <c r="B31" s="13"/>
      <c r="C31" s="13"/>
      <c r="D31" s="13" t="s">
        <v>86</v>
      </c>
      <c r="E31" s="16">
        <v>0</v>
      </c>
      <c r="F31" s="12"/>
      <c r="G31" s="12"/>
      <c r="H31" s="12"/>
    </row>
    <row r="32" spans="1:10" ht="135" x14ac:dyDescent="0.25">
      <c r="A32" s="12">
        <v>11</v>
      </c>
      <c r="B32" s="13" t="s">
        <v>87</v>
      </c>
      <c r="C32" s="13" t="s">
        <v>88</v>
      </c>
      <c r="D32" s="13" t="s">
        <v>33</v>
      </c>
      <c r="E32" s="14">
        <v>5</v>
      </c>
      <c r="F32" s="15" t="s">
        <v>134</v>
      </c>
      <c r="G32" s="15" t="s">
        <v>134</v>
      </c>
      <c r="H32" s="15" t="s">
        <v>134</v>
      </c>
    </row>
    <row r="33" spans="1:8" ht="60" x14ac:dyDescent="0.25">
      <c r="A33" s="12"/>
      <c r="B33" s="13"/>
      <c r="C33" s="13"/>
      <c r="D33" s="13" t="s">
        <v>89</v>
      </c>
      <c r="E33" s="16">
        <v>1</v>
      </c>
      <c r="F33" s="12"/>
      <c r="G33" s="12"/>
      <c r="H33" s="12"/>
    </row>
    <row r="34" spans="1:8" ht="60" x14ac:dyDescent="0.25">
      <c r="A34" s="12"/>
      <c r="B34" s="13"/>
      <c r="C34" s="13"/>
      <c r="D34" s="13" t="s">
        <v>34</v>
      </c>
      <c r="E34" s="16">
        <v>0</v>
      </c>
      <c r="F34" s="12"/>
      <c r="G34" s="12"/>
      <c r="H34" s="12"/>
    </row>
    <row r="35" spans="1:8" ht="150" x14ac:dyDescent="0.25">
      <c r="A35" s="12">
        <v>12</v>
      </c>
      <c r="B35" s="13" t="s">
        <v>35</v>
      </c>
      <c r="C35" s="13" t="s">
        <v>90</v>
      </c>
      <c r="D35" s="13" t="s">
        <v>91</v>
      </c>
      <c r="E35" s="14">
        <v>3</v>
      </c>
      <c r="F35" s="15" t="s">
        <v>158</v>
      </c>
      <c r="G35" s="15" t="s">
        <v>158</v>
      </c>
      <c r="H35" s="15" t="s">
        <v>158</v>
      </c>
    </row>
    <row r="36" spans="1:8" ht="60" x14ac:dyDescent="0.25">
      <c r="A36" s="12"/>
      <c r="B36" s="13"/>
      <c r="C36" s="13"/>
      <c r="D36" s="13" t="s">
        <v>92</v>
      </c>
      <c r="E36" s="16">
        <v>1</v>
      </c>
      <c r="F36" s="17"/>
      <c r="G36" s="12"/>
      <c r="H36" s="12"/>
    </row>
    <row r="37" spans="1:8" ht="45" x14ac:dyDescent="0.25">
      <c r="A37" s="12"/>
      <c r="B37" s="13"/>
      <c r="C37" s="13"/>
      <c r="D37" s="13" t="s">
        <v>36</v>
      </c>
      <c r="E37" s="16">
        <v>0</v>
      </c>
      <c r="F37" s="17"/>
      <c r="G37" s="12"/>
      <c r="H37" s="12"/>
    </row>
    <row r="38" spans="1:8" ht="135" x14ac:dyDescent="0.25">
      <c r="A38" s="12">
        <v>13</v>
      </c>
      <c r="B38" s="13" t="s">
        <v>37</v>
      </c>
      <c r="C38" s="13" t="s">
        <v>93</v>
      </c>
      <c r="D38" s="13" t="s">
        <v>94</v>
      </c>
      <c r="E38" s="14">
        <v>1</v>
      </c>
      <c r="F38" s="15" t="s">
        <v>134</v>
      </c>
      <c r="G38" s="15" t="s">
        <v>134</v>
      </c>
      <c r="H38" s="15" t="s">
        <v>134</v>
      </c>
    </row>
    <row r="39" spans="1:8" ht="30" x14ac:dyDescent="0.25">
      <c r="A39" s="12"/>
      <c r="B39" s="13"/>
      <c r="C39" s="13"/>
      <c r="D39" s="13" t="s">
        <v>38</v>
      </c>
      <c r="E39" s="16">
        <v>0</v>
      </c>
      <c r="F39" s="17"/>
      <c r="G39" s="12"/>
      <c r="H39" s="12"/>
    </row>
    <row r="40" spans="1:8" ht="135" x14ac:dyDescent="0.25">
      <c r="A40" s="12">
        <v>14</v>
      </c>
      <c r="B40" s="13" t="s">
        <v>39</v>
      </c>
      <c r="C40" s="13" t="s">
        <v>95</v>
      </c>
      <c r="D40" s="13" t="s">
        <v>40</v>
      </c>
      <c r="E40" s="14">
        <v>2</v>
      </c>
      <c r="F40" s="15" t="s">
        <v>134</v>
      </c>
      <c r="G40" s="15" t="s">
        <v>134</v>
      </c>
      <c r="H40" s="15" t="s">
        <v>134</v>
      </c>
    </row>
    <row r="41" spans="1:8" ht="45" x14ac:dyDescent="0.25">
      <c r="A41" s="12"/>
      <c r="B41" s="13"/>
      <c r="C41" s="13"/>
      <c r="D41" s="13" t="s">
        <v>41</v>
      </c>
      <c r="E41" s="16">
        <v>1</v>
      </c>
      <c r="F41" s="17"/>
      <c r="G41" s="12"/>
      <c r="H41" s="12"/>
    </row>
    <row r="42" spans="1:8" x14ac:dyDescent="0.25">
      <c r="A42" s="12"/>
      <c r="B42" s="13"/>
      <c r="C42" s="13"/>
      <c r="D42" s="13" t="s">
        <v>42</v>
      </c>
      <c r="E42" s="16">
        <v>0</v>
      </c>
      <c r="F42" s="17"/>
      <c r="G42" s="12"/>
      <c r="H42" s="12"/>
    </row>
    <row r="43" spans="1:8" ht="90" x14ac:dyDescent="0.25">
      <c r="A43" s="12">
        <v>15</v>
      </c>
      <c r="B43" s="13" t="s">
        <v>96</v>
      </c>
      <c r="C43" s="13" t="s">
        <v>133</v>
      </c>
      <c r="D43" s="13" t="s">
        <v>97</v>
      </c>
      <c r="E43" s="14">
        <v>1</v>
      </c>
      <c r="F43" s="15" t="s">
        <v>137</v>
      </c>
      <c r="G43" s="19" t="s">
        <v>153</v>
      </c>
      <c r="H43" s="19" t="s">
        <v>153</v>
      </c>
    </row>
    <row r="44" spans="1:8" ht="75" x14ac:dyDescent="0.25">
      <c r="A44" s="12"/>
      <c r="B44" s="13"/>
      <c r="C44" s="13"/>
      <c r="D44" s="13" t="s">
        <v>98</v>
      </c>
      <c r="E44" s="16">
        <v>0</v>
      </c>
      <c r="F44" s="17"/>
      <c r="G44" s="12"/>
      <c r="H44" s="12"/>
    </row>
    <row r="45" spans="1:8" ht="135" x14ac:dyDescent="0.25">
      <c r="A45" s="12">
        <v>16</v>
      </c>
      <c r="B45" s="13" t="s">
        <v>43</v>
      </c>
      <c r="C45" s="13" t="s">
        <v>99</v>
      </c>
      <c r="D45" s="13" t="s">
        <v>100</v>
      </c>
      <c r="E45" s="14">
        <v>2</v>
      </c>
      <c r="F45" s="15" t="s">
        <v>134</v>
      </c>
      <c r="G45" s="15" t="s">
        <v>134</v>
      </c>
      <c r="H45" s="15" t="s">
        <v>134</v>
      </c>
    </row>
    <row r="46" spans="1:8" ht="60" x14ac:dyDescent="0.25">
      <c r="A46" s="12"/>
      <c r="B46" s="13"/>
      <c r="C46" s="13"/>
      <c r="D46" s="13" t="s">
        <v>44</v>
      </c>
      <c r="E46" s="16">
        <v>1</v>
      </c>
      <c r="F46" s="17"/>
      <c r="G46" s="12"/>
      <c r="H46" s="12"/>
    </row>
    <row r="47" spans="1:8" ht="45" x14ac:dyDescent="0.25">
      <c r="A47" s="12"/>
      <c r="B47" s="13"/>
      <c r="C47" s="13"/>
      <c r="D47" s="13" t="s">
        <v>45</v>
      </c>
      <c r="E47" s="16">
        <v>0</v>
      </c>
      <c r="F47" s="17"/>
      <c r="G47" s="12"/>
      <c r="H47" s="12"/>
    </row>
    <row r="48" spans="1:8" ht="105" x14ac:dyDescent="0.25">
      <c r="A48" s="12">
        <v>17</v>
      </c>
      <c r="B48" s="13" t="s">
        <v>46</v>
      </c>
      <c r="C48" s="13" t="s">
        <v>101</v>
      </c>
      <c r="D48" s="13" t="s">
        <v>102</v>
      </c>
      <c r="E48" s="14">
        <v>5</v>
      </c>
      <c r="F48" s="15" t="s">
        <v>138</v>
      </c>
      <c r="G48" s="15" t="s">
        <v>138</v>
      </c>
      <c r="H48" s="15" t="s">
        <v>138</v>
      </c>
    </row>
    <row r="49" spans="1:10" ht="45" x14ac:dyDescent="0.25">
      <c r="A49" s="12"/>
      <c r="B49" s="13"/>
      <c r="C49" s="13"/>
      <c r="D49" s="13" t="s">
        <v>103</v>
      </c>
      <c r="E49" s="16">
        <v>3</v>
      </c>
      <c r="F49" s="17"/>
      <c r="G49" s="12"/>
      <c r="H49" s="12"/>
    </row>
    <row r="50" spans="1:10" ht="45" x14ac:dyDescent="0.25">
      <c r="A50" s="12"/>
      <c r="B50" s="13"/>
      <c r="C50" s="13"/>
      <c r="D50" s="13" t="s">
        <v>104</v>
      </c>
      <c r="E50" s="16">
        <v>1</v>
      </c>
      <c r="F50" s="17"/>
      <c r="G50" s="12"/>
      <c r="H50" s="12"/>
    </row>
    <row r="51" spans="1:10" ht="30" x14ac:dyDescent="0.25">
      <c r="A51" s="12"/>
      <c r="B51" s="13"/>
      <c r="C51" s="13"/>
      <c r="D51" s="13" t="s">
        <v>105</v>
      </c>
      <c r="E51" s="16">
        <v>0</v>
      </c>
      <c r="F51" s="17"/>
      <c r="G51" s="12"/>
      <c r="H51" s="12"/>
    </row>
    <row r="52" spans="1:10" ht="120" x14ac:dyDescent="0.25">
      <c r="A52" s="12">
        <v>18</v>
      </c>
      <c r="B52" s="13" t="s">
        <v>47</v>
      </c>
      <c r="C52" s="13" t="s">
        <v>106</v>
      </c>
      <c r="D52" s="13" t="s">
        <v>107</v>
      </c>
      <c r="E52" s="14">
        <v>3</v>
      </c>
      <c r="F52" s="15" t="s">
        <v>139</v>
      </c>
      <c r="G52" s="19" t="s">
        <v>153</v>
      </c>
      <c r="H52" s="15" t="s">
        <v>139</v>
      </c>
    </row>
    <row r="53" spans="1:10" ht="60" x14ac:dyDescent="0.25">
      <c r="A53" s="12"/>
      <c r="B53" s="13"/>
      <c r="C53" s="13"/>
      <c r="D53" s="13" t="s">
        <v>108</v>
      </c>
      <c r="E53" s="16">
        <v>0</v>
      </c>
      <c r="F53" s="17"/>
      <c r="G53" s="12"/>
      <c r="H53" s="12"/>
    </row>
    <row r="54" spans="1:10" ht="210" x14ac:dyDescent="0.25">
      <c r="A54" s="20">
        <v>19</v>
      </c>
      <c r="B54" s="19" t="s">
        <v>48</v>
      </c>
      <c r="C54" s="13" t="s">
        <v>154</v>
      </c>
      <c r="D54" s="13" t="s">
        <v>109</v>
      </c>
      <c r="E54" s="14">
        <v>2</v>
      </c>
      <c r="F54" s="15" t="s">
        <v>138</v>
      </c>
      <c r="G54" s="15" t="s">
        <v>138</v>
      </c>
      <c r="H54" s="15" t="s">
        <v>138</v>
      </c>
      <c r="I54" s="25"/>
      <c r="J54" s="26"/>
    </row>
    <row r="55" spans="1:10" ht="60" x14ac:dyDescent="0.25">
      <c r="A55" s="12"/>
      <c r="B55" s="13"/>
      <c r="C55" s="13"/>
      <c r="D55" s="13" t="s">
        <v>110</v>
      </c>
      <c r="E55" s="16">
        <v>1</v>
      </c>
      <c r="F55" s="17"/>
      <c r="G55" s="12"/>
      <c r="H55" s="12"/>
    </row>
    <row r="56" spans="1:10" ht="60" x14ac:dyDescent="0.25">
      <c r="A56" s="12"/>
      <c r="B56" s="13"/>
      <c r="C56" s="13"/>
      <c r="D56" s="13" t="s">
        <v>111</v>
      </c>
      <c r="E56" s="16">
        <v>0</v>
      </c>
      <c r="F56" s="17"/>
      <c r="G56" s="12"/>
      <c r="H56" s="12"/>
    </row>
    <row r="57" spans="1:10" ht="120" x14ac:dyDescent="0.25">
      <c r="A57" s="12">
        <v>20</v>
      </c>
      <c r="B57" s="13" t="s">
        <v>112</v>
      </c>
      <c r="C57" s="13" t="s">
        <v>113</v>
      </c>
      <c r="D57" s="13" t="s">
        <v>114</v>
      </c>
      <c r="E57" s="14">
        <v>2</v>
      </c>
      <c r="F57" s="15" t="s">
        <v>139</v>
      </c>
      <c r="G57" s="15" t="s">
        <v>139</v>
      </c>
      <c r="H57" s="15" t="s">
        <v>139</v>
      </c>
    </row>
    <row r="58" spans="1:10" ht="60" x14ac:dyDescent="0.25">
      <c r="A58" s="12"/>
      <c r="B58" s="13"/>
      <c r="C58" s="13"/>
      <c r="D58" s="13" t="s">
        <v>115</v>
      </c>
      <c r="E58" s="16">
        <v>0</v>
      </c>
      <c r="F58" s="17"/>
      <c r="G58" s="12"/>
      <c r="H58" s="12"/>
    </row>
    <row r="59" spans="1:10" ht="120" x14ac:dyDescent="0.25">
      <c r="A59" s="12">
        <v>21</v>
      </c>
      <c r="B59" s="13" t="s">
        <v>116</v>
      </c>
      <c r="C59" s="13" t="s">
        <v>117</v>
      </c>
      <c r="D59" s="13" t="s">
        <v>49</v>
      </c>
      <c r="E59" s="14">
        <v>4</v>
      </c>
      <c r="F59" s="15" t="s">
        <v>139</v>
      </c>
      <c r="G59" s="15" t="s">
        <v>139</v>
      </c>
      <c r="H59" s="15" t="s">
        <v>139</v>
      </c>
    </row>
    <row r="60" spans="1:10" ht="105" x14ac:dyDescent="0.25">
      <c r="A60" s="12"/>
      <c r="B60" s="13"/>
      <c r="C60" s="13"/>
      <c r="D60" s="13" t="s">
        <v>50</v>
      </c>
      <c r="E60" s="16">
        <v>3</v>
      </c>
      <c r="F60" s="17"/>
      <c r="G60" s="12"/>
      <c r="H60" s="12"/>
    </row>
    <row r="61" spans="1:10" ht="45" x14ac:dyDescent="0.25">
      <c r="A61" s="12"/>
      <c r="B61" s="13"/>
      <c r="C61" s="13"/>
      <c r="D61" s="13" t="s">
        <v>118</v>
      </c>
      <c r="E61" s="16" t="s">
        <v>119</v>
      </c>
      <c r="F61" s="17"/>
      <c r="G61" s="12"/>
      <c r="H61" s="12"/>
    </row>
    <row r="62" spans="1:10" ht="60" x14ac:dyDescent="0.25">
      <c r="A62" s="12"/>
      <c r="B62" s="13"/>
      <c r="C62" s="13"/>
      <c r="D62" s="13" t="s">
        <v>120</v>
      </c>
      <c r="E62" s="16" t="s">
        <v>121</v>
      </c>
      <c r="F62" s="17"/>
      <c r="G62" s="12"/>
      <c r="H62" s="12"/>
    </row>
    <row r="63" spans="1:10" ht="45" x14ac:dyDescent="0.25">
      <c r="A63" s="12"/>
      <c r="B63" s="13"/>
      <c r="C63" s="13"/>
      <c r="D63" s="13" t="s">
        <v>122</v>
      </c>
      <c r="E63" s="16">
        <v>0</v>
      </c>
      <c r="F63" s="17"/>
      <c r="G63" s="12"/>
      <c r="H63" s="12"/>
    </row>
    <row r="64" spans="1:10" ht="120" x14ac:dyDescent="0.25">
      <c r="A64" s="12">
        <v>22</v>
      </c>
      <c r="B64" s="13" t="s">
        <v>51</v>
      </c>
      <c r="C64" s="13" t="s">
        <v>123</v>
      </c>
      <c r="D64" s="13" t="s">
        <v>124</v>
      </c>
      <c r="E64" s="14">
        <v>2</v>
      </c>
      <c r="F64" s="15" t="s">
        <v>165</v>
      </c>
      <c r="G64" s="15" t="s">
        <v>165</v>
      </c>
      <c r="H64" s="15" t="s">
        <v>165</v>
      </c>
    </row>
    <row r="65" spans="1:10" ht="90" x14ac:dyDescent="0.25">
      <c r="A65" s="12"/>
      <c r="B65" s="13"/>
      <c r="C65" s="13"/>
      <c r="D65" s="13" t="s">
        <v>52</v>
      </c>
      <c r="E65" s="16">
        <v>1</v>
      </c>
      <c r="F65" s="17"/>
      <c r="G65" s="12"/>
      <c r="H65" s="12"/>
    </row>
    <row r="66" spans="1:10" ht="30" x14ac:dyDescent="0.25">
      <c r="A66" s="12"/>
      <c r="B66" s="13"/>
      <c r="C66" s="13"/>
      <c r="D66" s="13" t="s">
        <v>53</v>
      </c>
      <c r="E66" s="16">
        <v>0</v>
      </c>
      <c r="F66" s="17"/>
      <c r="G66" s="12"/>
      <c r="H66" s="12"/>
    </row>
    <row r="67" spans="1:10" ht="75" x14ac:dyDescent="0.25">
      <c r="A67" s="12">
        <v>23</v>
      </c>
      <c r="B67" s="19" t="s">
        <v>125</v>
      </c>
      <c r="C67" s="13" t="s">
        <v>126</v>
      </c>
      <c r="D67" s="13" t="s">
        <v>127</v>
      </c>
      <c r="E67" s="14">
        <v>2</v>
      </c>
      <c r="F67" s="17" t="s">
        <v>61</v>
      </c>
      <c r="G67" s="15" t="s">
        <v>163</v>
      </c>
      <c r="H67" s="15" t="s">
        <v>163</v>
      </c>
      <c r="I67" s="25"/>
      <c r="J67" s="26"/>
    </row>
    <row r="68" spans="1:10" ht="90" x14ac:dyDescent="0.25">
      <c r="A68" s="12"/>
      <c r="B68" s="13"/>
      <c r="C68" s="13"/>
      <c r="D68" s="13" t="s">
        <v>164</v>
      </c>
      <c r="E68" s="16">
        <v>1</v>
      </c>
      <c r="F68" s="17"/>
      <c r="G68" s="12"/>
      <c r="H68" s="12"/>
    </row>
    <row r="69" spans="1:10" ht="30" x14ac:dyDescent="0.25">
      <c r="A69" s="12"/>
      <c r="B69" s="13"/>
      <c r="C69" s="13"/>
      <c r="D69" s="13" t="s">
        <v>128</v>
      </c>
      <c r="E69" s="16">
        <v>0</v>
      </c>
      <c r="F69" s="17"/>
      <c r="G69" s="12"/>
      <c r="H69" s="12"/>
    </row>
    <row r="70" spans="1:10" ht="135" x14ac:dyDescent="0.25">
      <c r="A70" s="12">
        <v>24</v>
      </c>
      <c r="B70" s="13" t="s">
        <v>129</v>
      </c>
      <c r="C70" s="13" t="s">
        <v>130</v>
      </c>
      <c r="D70" s="13" t="s">
        <v>131</v>
      </c>
      <c r="E70" s="14">
        <v>1</v>
      </c>
      <c r="F70" s="17" t="s">
        <v>62</v>
      </c>
      <c r="G70" s="17" t="s">
        <v>62</v>
      </c>
      <c r="H70" s="17" t="s">
        <v>62</v>
      </c>
    </row>
    <row r="71" spans="1:10" ht="30" x14ac:dyDescent="0.25">
      <c r="A71" s="12"/>
      <c r="B71" s="13"/>
      <c r="C71" s="13"/>
      <c r="D71" s="13" t="s">
        <v>132</v>
      </c>
      <c r="E71" s="16">
        <v>0</v>
      </c>
      <c r="F71" s="17"/>
      <c r="G71" s="12"/>
      <c r="H71" s="12"/>
    </row>
  </sheetData>
  <autoFilter ref="A3:H71"/>
  <pageMargins left="0.7" right="0.7" top="0.75" bottom="0.75" header="0.3" footer="0.3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7"/>
  <sheetViews>
    <sheetView tabSelected="1" view="pageBreakPreview" zoomScale="85" zoomScaleNormal="90" zoomScaleSheetLayoutView="85" workbookViewId="0">
      <pane xSplit="2" ySplit="2" topLeftCell="U3" activePane="bottomRight" state="frozen"/>
      <selection pane="topRight" activeCell="C1" sqref="C1"/>
      <selection pane="bottomLeft" activeCell="A2" sqref="A2"/>
      <selection pane="bottomRight" activeCell="AL8" sqref="AL8"/>
    </sheetView>
  </sheetViews>
  <sheetFormatPr defaultRowHeight="15" x14ac:dyDescent="0.25"/>
  <cols>
    <col min="1" max="1" width="7.85546875" customWidth="1"/>
    <col min="2" max="2" width="33.85546875" customWidth="1"/>
    <col min="3" max="3" width="16.140625" hidden="1" customWidth="1"/>
    <col min="4" max="4" width="17.28515625" hidden="1" customWidth="1"/>
    <col min="5" max="5" width="10.7109375" hidden="1" customWidth="1"/>
    <col min="6" max="7" width="9.140625" hidden="1" customWidth="1"/>
  </cols>
  <sheetData>
    <row r="1" spans="1:39" s="6" customFormat="1" ht="15.75" thickBot="1" x14ac:dyDescent="0.3">
      <c r="A1" s="83" t="s">
        <v>181</v>
      </c>
      <c r="B1" s="83"/>
      <c r="C1" s="8"/>
      <c r="D1" s="8"/>
      <c r="E1" s="8"/>
      <c r="F1" s="8"/>
      <c r="G1" s="8"/>
      <c r="H1" s="81" t="s">
        <v>179</v>
      </c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82" t="s">
        <v>180</v>
      </c>
      <c r="AK1" s="82"/>
      <c r="AL1" s="82"/>
      <c r="AM1" s="82"/>
    </row>
    <row r="2" spans="1:39" s="18" customFormat="1" ht="24.75" customHeight="1" x14ac:dyDescent="0.25">
      <c r="A2" s="83"/>
      <c r="B2" s="83"/>
      <c r="C2" s="74" t="s">
        <v>140</v>
      </c>
      <c r="D2" s="74" t="s">
        <v>141</v>
      </c>
      <c r="E2" s="74" t="s">
        <v>151</v>
      </c>
      <c r="F2" s="74" t="s">
        <v>152</v>
      </c>
      <c r="H2" s="74">
        <v>1</v>
      </c>
      <c r="I2" s="74">
        <v>2</v>
      </c>
      <c r="J2" s="74">
        <v>3</v>
      </c>
      <c r="K2" s="74">
        <v>4</v>
      </c>
      <c r="L2" s="74">
        <v>5</v>
      </c>
      <c r="M2" s="74">
        <v>6</v>
      </c>
      <c r="N2" s="74" t="s">
        <v>166</v>
      </c>
      <c r="O2" s="74">
        <v>7</v>
      </c>
      <c r="P2" s="74" t="s">
        <v>167</v>
      </c>
      <c r="Q2" s="74">
        <v>8</v>
      </c>
      <c r="R2" s="74">
        <v>9</v>
      </c>
      <c r="S2" s="74">
        <v>10</v>
      </c>
      <c r="T2" s="74">
        <v>11</v>
      </c>
      <c r="U2" s="74">
        <v>12</v>
      </c>
      <c r="V2" s="74">
        <v>13</v>
      </c>
      <c r="W2" s="74">
        <v>14</v>
      </c>
      <c r="X2" s="74">
        <v>15</v>
      </c>
      <c r="Y2" s="74">
        <v>16</v>
      </c>
      <c r="Z2" s="74">
        <v>17</v>
      </c>
      <c r="AA2" s="74">
        <v>18</v>
      </c>
      <c r="AB2" s="75">
        <v>19</v>
      </c>
      <c r="AC2" s="75" t="s">
        <v>178</v>
      </c>
      <c r="AD2" s="74">
        <v>20</v>
      </c>
      <c r="AE2" s="74">
        <v>21</v>
      </c>
      <c r="AF2" s="74">
        <v>22</v>
      </c>
      <c r="AG2" s="74">
        <v>23</v>
      </c>
      <c r="AH2" s="74">
        <v>24</v>
      </c>
      <c r="AI2" s="76">
        <v>25</v>
      </c>
      <c r="AJ2" s="39" t="s">
        <v>170</v>
      </c>
      <c r="AK2" s="40" t="s">
        <v>171</v>
      </c>
      <c r="AL2" s="40" t="s">
        <v>168</v>
      </c>
      <c r="AM2" s="41" t="s">
        <v>169</v>
      </c>
    </row>
    <row r="3" spans="1:39" s="50" customFormat="1" ht="64.5" customHeight="1" x14ac:dyDescent="0.25">
      <c r="A3" s="83"/>
      <c r="B3" s="83"/>
      <c r="C3" s="49"/>
      <c r="D3" s="49"/>
      <c r="E3" s="49"/>
      <c r="F3" s="49"/>
      <c r="H3" s="64" t="s">
        <v>17</v>
      </c>
      <c r="I3" s="64" t="s">
        <v>18</v>
      </c>
      <c r="J3" s="64" t="s">
        <v>19</v>
      </c>
      <c r="K3" s="64" t="s">
        <v>20</v>
      </c>
      <c r="L3" s="64" t="s">
        <v>71</v>
      </c>
      <c r="M3" s="64" t="s">
        <v>23</v>
      </c>
      <c r="N3" s="64" t="s">
        <v>23</v>
      </c>
      <c r="O3" s="64" t="s">
        <v>75</v>
      </c>
      <c r="P3" s="64" t="s">
        <v>75</v>
      </c>
      <c r="Q3" s="64" t="s">
        <v>172</v>
      </c>
      <c r="R3" s="64" t="s">
        <v>77</v>
      </c>
      <c r="S3" s="64" t="s">
        <v>79</v>
      </c>
      <c r="T3" s="64" t="s">
        <v>83</v>
      </c>
      <c r="U3" s="64" t="s">
        <v>87</v>
      </c>
      <c r="V3" s="64" t="s">
        <v>35</v>
      </c>
      <c r="W3" s="64" t="s">
        <v>37</v>
      </c>
      <c r="X3" s="64" t="s">
        <v>39</v>
      </c>
      <c r="Y3" s="64" t="s">
        <v>96</v>
      </c>
      <c r="Z3" s="64" t="s">
        <v>43</v>
      </c>
      <c r="AA3" s="64" t="s">
        <v>46</v>
      </c>
      <c r="AB3" s="65" t="s">
        <v>47</v>
      </c>
      <c r="AC3" s="65" t="s">
        <v>47</v>
      </c>
      <c r="AD3" s="64" t="s">
        <v>48</v>
      </c>
      <c r="AE3" s="64" t="s">
        <v>112</v>
      </c>
      <c r="AF3" s="64" t="s">
        <v>116</v>
      </c>
      <c r="AG3" s="64" t="s">
        <v>51</v>
      </c>
      <c r="AH3" s="64" t="s">
        <v>125</v>
      </c>
      <c r="AI3" s="66" t="s">
        <v>129</v>
      </c>
      <c r="AJ3" s="71"/>
      <c r="AK3" s="63"/>
      <c r="AL3" s="63"/>
      <c r="AM3" s="72"/>
    </row>
    <row r="4" spans="1:39" ht="26.25" x14ac:dyDescent="0.25">
      <c r="A4" s="12" t="s">
        <v>1</v>
      </c>
      <c r="B4" s="79" t="s">
        <v>142</v>
      </c>
      <c r="C4" s="35">
        <v>5</v>
      </c>
      <c r="D4" s="12">
        <f>SUMIF('LKW katalog'!$F$4:$F$71,"*"&amp;'LKW podsumowanie'!A4&amp;"*",'LKW katalog'!$E$4:$E$71)</f>
        <v>50</v>
      </c>
      <c r="E4" s="12">
        <f>SUMIF('LKW katalog'!$G$4:$G$71,"*"&amp;'LKW podsumowanie'!A4&amp;"*",'LKW katalog'!$E$4:$E$71)</f>
        <v>49</v>
      </c>
      <c r="F4" s="12">
        <f>SUMIF('LKW katalog'!$H$4:$H$71,"*"&amp;'LKW podsumowanie'!A4&amp;"*",'LKW katalog'!$E$4:$E$71)</f>
        <v>46</v>
      </c>
      <c r="H4" s="37">
        <v>1</v>
      </c>
      <c r="I4" s="37">
        <v>1</v>
      </c>
      <c r="J4" s="37">
        <v>2</v>
      </c>
      <c r="K4" s="12">
        <v>2</v>
      </c>
      <c r="L4" s="12">
        <v>2</v>
      </c>
      <c r="M4" s="12">
        <v>3</v>
      </c>
      <c r="N4" s="12"/>
      <c r="O4" s="12">
        <v>3</v>
      </c>
      <c r="P4" s="12"/>
      <c r="Q4" s="37">
        <v>3</v>
      </c>
      <c r="R4" s="37">
        <v>2</v>
      </c>
      <c r="S4" s="12">
        <v>0</v>
      </c>
      <c r="T4" s="12">
        <v>0</v>
      </c>
      <c r="U4" s="12">
        <v>5</v>
      </c>
      <c r="V4" s="12">
        <v>1</v>
      </c>
      <c r="W4" s="12">
        <v>1</v>
      </c>
      <c r="X4" s="12">
        <v>2</v>
      </c>
      <c r="Y4" s="12">
        <v>0</v>
      </c>
      <c r="Z4" s="12">
        <v>2</v>
      </c>
      <c r="AA4" s="12">
        <v>5</v>
      </c>
      <c r="AB4" s="37">
        <v>1</v>
      </c>
      <c r="AC4" s="37"/>
      <c r="AD4" s="12">
        <v>2</v>
      </c>
      <c r="AE4" s="12">
        <v>2</v>
      </c>
      <c r="AF4" s="12">
        <v>4</v>
      </c>
      <c r="AG4" s="12">
        <v>2</v>
      </c>
      <c r="AH4" s="12">
        <v>2</v>
      </c>
      <c r="AI4" s="38">
        <v>0</v>
      </c>
      <c r="AJ4" s="42">
        <f>SUM(H4:AI4)</f>
        <v>48</v>
      </c>
      <c r="AK4" s="37">
        <v>5</v>
      </c>
      <c r="AL4" s="12">
        <f>AJ4-M4-O4</f>
        <v>42</v>
      </c>
      <c r="AM4" s="43">
        <v>5</v>
      </c>
    </row>
    <row r="5" spans="1:39" ht="26.25" x14ac:dyDescent="0.25">
      <c r="A5" s="12" t="s">
        <v>10</v>
      </c>
      <c r="B5" s="79" t="s">
        <v>143</v>
      </c>
      <c r="C5" s="35">
        <v>5</v>
      </c>
      <c r="D5" s="12">
        <f>SUMIF('LKW katalog'!$F$4:$F$71,"*"&amp;'LKW podsumowanie'!A5&amp;"*",'LKW katalog'!$E$4:$E$71)</f>
        <v>50</v>
      </c>
      <c r="E5" s="12">
        <f>SUMIF('LKW katalog'!$G$4:$G$71,"*"&amp;'LKW podsumowanie'!A5&amp;"*",'LKW katalog'!$E$4:$E$71)</f>
        <v>49</v>
      </c>
      <c r="F5" s="12">
        <f>SUMIF('LKW katalog'!$H$4:$H$71,"*"&amp;'LKW podsumowanie'!A5&amp;"*",'LKW katalog'!$E$4:$E$71)</f>
        <v>46</v>
      </c>
      <c r="H5" s="37">
        <v>1</v>
      </c>
      <c r="I5" s="37">
        <v>1</v>
      </c>
      <c r="J5" s="37">
        <v>2</v>
      </c>
      <c r="K5" s="12">
        <v>2</v>
      </c>
      <c r="L5" s="12">
        <v>2</v>
      </c>
      <c r="M5" s="12">
        <v>3</v>
      </c>
      <c r="N5" s="12"/>
      <c r="O5" s="12">
        <v>3</v>
      </c>
      <c r="P5" s="12"/>
      <c r="Q5" s="37">
        <v>3</v>
      </c>
      <c r="R5" s="37">
        <v>2</v>
      </c>
      <c r="S5" s="12">
        <v>0</v>
      </c>
      <c r="T5" s="12">
        <v>0</v>
      </c>
      <c r="U5" s="12">
        <v>5</v>
      </c>
      <c r="V5" s="12">
        <v>1</v>
      </c>
      <c r="W5" s="12">
        <v>1</v>
      </c>
      <c r="X5" s="12">
        <v>2</v>
      </c>
      <c r="Y5" s="12">
        <v>0</v>
      </c>
      <c r="Z5" s="12">
        <v>2</v>
      </c>
      <c r="AA5" s="12">
        <v>5</v>
      </c>
      <c r="AB5" s="37">
        <v>1</v>
      </c>
      <c r="AC5" s="37"/>
      <c r="AD5" s="12">
        <v>2</v>
      </c>
      <c r="AE5" s="12">
        <v>2</v>
      </c>
      <c r="AF5" s="12">
        <v>4</v>
      </c>
      <c r="AG5" s="12">
        <v>2</v>
      </c>
      <c r="AH5" s="12">
        <v>2</v>
      </c>
      <c r="AI5" s="38">
        <v>0</v>
      </c>
      <c r="AJ5" s="42">
        <f t="shared" ref="AJ5:AJ12" si="0">SUM(H5:AI5)</f>
        <v>48</v>
      </c>
      <c r="AK5" s="37">
        <v>5</v>
      </c>
      <c r="AL5" s="12">
        <f>AJ5-M5-O5</f>
        <v>42</v>
      </c>
      <c r="AM5" s="43">
        <v>5</v>
      </c>
    </row>
    <row r="6" spans="1:39" ht="26.25" x14ac:dyDescent="0.25">
      <c r="A6" s="12" t="s">
        <v>11</v>
      </c>
      <c r="B6" s="79" t="s">
        <v>144</v>
      </c>
      <c r="C6" s="35">
        <v>5</v>
      </c>
      <c r="D6" s="12">
        <f>SUMIF('LKW katalog'!$F$4:$F$71,"*"&amp;'LKW podsumowanie'!A6&amp;"*",'LKW katalog'!$E$4:$E$71)</f>
        <v>50</v>
      </c>
      <c r="E6" s="12">
        <f>SUMIF('LKW katalog'!$G$4:$G$71,"*"&amp;'LKW podsumowanie'!A6&amp;"*",'LKW katalog'!$E$4:$E$71)</f>
        <v>49</v>
      </c>
      <c r="F6" s="12">
        <f>SUMIF('LKW katalog'!$H$4:$H$71,"*"&amp;'LKW podsumowanie'!A6&amp;"*",'LKW katalog'!$E$4:$E$71)</f>
        <v>46</v>
      </c>
      <c r="H6" s="37">
        <v>1</v>
      </c>
      <c r="I6" s="37">
        <v>1</v>
      </c>
      <c r="J6" s="37">
        <v>2</v>
      </c>
      <c r="K6" s="12">
        <v>2</v>
      </c>
      <c r="L6" s="12">
        <v>2</v>
      </c>
      <c r="M6" s="12">
        <v>3</v>
      </c>
      <c r="N6" s="12"/>
      <c r="O6" s="12">
        <v>3</v>
      </c>
      <c r="P6" s="12"/>
      <c r="Q6" s="37">
        <v>3</v>
      </c>
      <c r="R6" s="37">
        <v>2</v>
      </c>
      <c r="S6" s="12">
        <v>0</v>
      </c>
      <c r="T6" s="12">
        <v>0</v>
      </c>
      <c r="U6" s="12">
        <v>5</v>
      </c>
      <c r="V6" s="12">
        <v>1</v>
      </c>
      <c r="W6" s="12">
        <v>1</v>
      </c>
      <c r="X6" s="12">
        <v>2</v>
      </c>
      <c r="Y6" s="12">
        <v>0</v>
      </c>
      <c r="Z6" s="12">
        <v>2</v>
      </c>
      <c r="AA6" s="12">
        <v>5</v>
      </c>
      <c r="AB6" s="37">
        <v>1</v>
      </c>
      <c r="AC6" s="37"/>
      <c r="AD6" s="12">
        <v>2</v>
      </c>
      <c r="AE6" s="12">
        <v>2</v>
      </c>
      <c r="AF6" s="12">
        <v>4</v>
      </c>
      <c r="AG6" s="12">
        <v>2</v>
      </c>
      <c r="AH6" s="12">
        <v>2</v>
      </c>
      <c r="AI6" s="38">
        <v>0</v>
      </c>
      <c r="AJ6" s="42">
        <f t="shared" si="0"/>
        <v>48</v>
      </c>
      <c r="AK6" s="37">
        <v>5</v>
      </c>
      <c r="AL6" s="12">
        <f>AJ6-M6-O6</f>
        <v>42</v>
      </c>
      <c r="AM6" s="43">
        <v>5</v>
      </c>
    </row>
    <row r="7" spans="1:39" ht="39" x14ac:dyDescent="0.25">
      <c r="A7" s="12" t="s">
        <v>4</v>
      </c>
      <c r="B7" s="80" t="s">
        <v>145</v>
      </c>
      <c r="C7" s="35">
        <v>5</v>
      </c>
      <c r="D7" s="12">
        <f>SUMIF('LKW katalog'!$F$4:$F$71,"*"&amp;'LKW podsumowanie'!A7&amp;"*",'LKW katalog'!$E$4:$E$71)</f>
        <v>52</v>
      </c>
      <c r="E7" s="12">
        <f>SUMIF('LKW katalog'!$G$4:$G$71,"*"&amp;'LKW podsumowanie'!A7&amp;"*",'LKW katalog'!$E$4:$E$71)</f>
        <v>49</v>
      </c>
      <c r="F7" s="12">
        <f>SUMIF('LKW katalog'!$H$4:$H$71,"*"&amp;'LKW podsumowanie'!A7&amp;"*",'LKW katalog'!$E$4:$E$71)</f>
        <v>46</v>
      </c>
      <c r="H7" s="37">
        <v>1</v>
      </c>
      <c r="I7" s="37">
        <v>1</v>
      </c>
      <c r="J7" s="37">
        <v>2</v>
      </c>
      <c r="K7" s="12">
        <v>2</v>
      </c>
      <c r="L7" s="12">
        <v>2</v>
      </c>
      <c r="M7" s="12">
        <v>3</v>
      </c>
      <c r="N7" s="12">
        <v>0</v>
      </c>
      <c r="O7" s="12">
        <v>3</v>
      </c>
      <c r="P7" s="12">
        <v>0</v>
      </c>
      <c r="Q7" s="37">
        <v>3</v>
      </c>
      <c r="R7" s="37">
        <v>2</v>
      </c>
      <c r="S7" s="12">
        <v>0</v>
      </c>
      <c r="T7" s="12">
        <v>0</v>
      </c>
      <c r="U7" s="12">
        <v>5</v>
      </c>
      <c r="V7" s="12">
        <v>1</v>
      </c>
      <c r="W7" s="12">
        <v>1</v>
      </c>
      <c r="X7" s="12">
        <v>2</v>
      </c>
      <c r="Y7" s="12">
        <v>0</v>
      </c>
      <c r="Z7" s="12">
        <v>2</v>
      </c>
      <c r="AA7" s="12">
        <v>5</v>
      </c>
      <c r="AB7" s="37">
        <v>0</v>
      </c>
      <c r="AC7" s="37">
        <v>1</v>
      </c>
      <c r="AD7" s="12">
        <v>2</v>
      </c>
      <c r="AE7" s="12">
        <v>2</v>
      </c>
      <c r="AF7" s="12">
        <v>4</v>
      </c>
      <c r="AG7" s="12">
        <v>2</v>
      </c>
      <c r="AH7" s="12">
        <v>2</v>
      </c>
      <c r="AI7" s="38">
        <v>0</v>
      </c>
      <c r="AJ7" s="42">
        <f>SUM(H7:AI7)-AC7</f>
        <v>47</v>
      </c>
      <c r="AK7" s="37">
        <v>5</v>
      </c>
      <c r="AL7" s="12">
        <f>AJ7-M7-O7+AC7</f>
        <v>42</v>
      </c>
      <c r="AM7" s="43">
        <v>5</v>
      </c>
    </row>
    <row r="8" spans="1:39" ht="27" thickBot="1" x14ac:dyDescent="0.3">
      <c r="A8" s="12" t="s">
        <v>5</v>
      </c>
      <c r="B8" s="80" t="s">
        <v>146</v>
      </c>
      <c r="C8" s="12">
        <v>5</v>
      </c>
      <c r="D8" s="12">
        <f>SUMIF('LKW katalog'!$F$4:$F$71,"*"&amp;'LKW podsumowanie'!A8&amp;"*",'LKW katalog'!$E$4:$E$71)</f>
        <v>46</v>
      </c>
      <c r="E8" s="12">
        <f>SUMIF('LKW katalog'!$G$4:$G$71,"*"&amp;'LKW podsumowanie'!A8&amp;"*",'LKW katalog'!$E$4:$E$71)</f>
        <v>43</v>
      </c>
      <c r="F8" s="12">
        <f>SUMIF('LKW katalog'!$H$4:$H$71,"*"&amp;'LKW podsumowanie'!A8&amp;"*",'LKW katalog'!$E$4:$E$71)</f>
        <v>40</v>
      </c>
      <c r="H8" s="37">
        <v>1</v>
      </c>
      <c r="I8" s="37">
        <v>1</v>
      </c>
      <c r="J8" s="37">
        <v>2</v>
      </c>
      <c r="K8" s="12">
        <v>2</v>
      </c>
      <c r="L8" s="12">
        <v>2</v>
      </c>
      <c r="M8" s="12">
        <v>3</v>
      </c>
      <c r="N8" s="12">
        <v>0</v>
      </c>
      <c r="O8" s="12">
        <v>3</v>
      </c>
      <c r="P8" s="12">
        <v>0</v>
      </c>
      <c r="Q8" s="37">
        <v>3</v>
      </c>
      <c r="R8" s="37">
        <v>2</v>
      </c>
      <c r="S8" s="12">
        <v>0</v>
      </c>
      <c r="T8" s="12">
        <v>0</v>
      </c>
      <c r="U8" s="12">
        <v>5</v>
      </c>
      <c r="V8" s="12">
        <v>1</v>
      </c>
      <c r="W8" s="12">
        <v>1</v>
      </c>
      <c r="X8" s="12">
        <v>2</v>
      </c>
      <c r="Y8" s="12">
        <v>0</v>
      </c>
      <c r="Z8" s="12">
        <v>2</v>
      </c>
      <c r="AA8" s="12">
        <v>5</v>
      </c>
      <c r="AB8" s="37">
        <v>0</v>
      </c>
      <c r="AC8" s="37">
        <v>1</v>
      </c>
      <c r="AD8" s="12">
        <v>2</v>
      </c>
      <c r="AE8" s="12">
        <v>2</v>
      </c>
      <c r="AF8" s="12">
        <v>4</v>
      </c>
      <c r="AG8" s="59">
        <v>0</v>
      </c>
      <c r="AH8" s="12">
        <v>2</v>
      </c>
      <c r="AI8" s="38">
        <v>1</v>
      </c>
      <c r="AJ8" s="73">
        <f>SUM(H8:AI8)-AC8</f>
        <v>46</v>
      </c>
      <c r="AK8" s="44">
        <v>5</v>
      </c>
      <c r="AL8" s="12">
        <f>AJ8-M8-O8+AC8</f>
        <v>41</v>
      </c>
      <c r="AM8" s="45">
        <v>5</v>
      </c>
    </row>
    <row r="9" spans="1:39" ht="39" x14ac:dyDescent="0.25">
      <c r="A9" s="12" t="s">
        <v>3</v>
      </c>
      <c r="B9" s="80" t="s">
        <v>147</v>
      </c>
      <c r="C9" s="12">
        <v>4</v>
      </c>
      <c r="D9" s="12">
        <f>SUMIF('LKW katalog'!$F$4:$F$71,"*"&amp;'LKW podsumowanie'!A9&amp;"*",'LKW katalog'!$E$4:$E$71)</f>
        <v>33</v>
      </c>
      <c r="E9" s="12" t="s">
        <v>153</v>
      </c>
      <c r="F9" s="12" t="s">
        <v>153</v>
      </c>
      <c r="G9">
        <f>D9-1</f>
        <v>32</v>
      </c>
      <c r="H9" s="37">
        <v>1</v>
      </c>
      <c r="I9" s="37">
        <v>1</v>
      </c>
      <c r="J9" s="37">
        <v>1</v>
      </c>
      <c r="K9" s="12">
        <v>2</v>
      </c>
      <c r="L9" s="12">
        <v>2</v>
      </c>
      <c r="M9" s="12">
        <v>3</v>
      </c>
      <c r="N9" s="12"/>
      <c r="O9" s="12">
        <v>3</v>
      </c>
      <c r="P9" s="12"/>
      <c r="Q9" s="37">
        <v>3</v>
      </c>
      <c r="R9" s="37">
        <v>2</v>
      </c>
      <c r="S9" s="12">
        <v>1</v>
      </c>
      <c r="T9" s="12">
        <v>1</v>
      </c>
      <c r="U9" s="12">
        <v>5</v>
      </c>
      <c r="V9" s="12">
        <v>1</v>
      </c>
      <c r="W9" s="12">
        <v>1</v>
      </c>
      <c r="X9" s="12">
        <v>2</v>
      </c>
      <c r="Y9" s="12">
        <v>0</v>
      </c>
      <c r="Z9" s="12">
        <v>2</v>
      </c>
      <c r="AA9" s="12">
        <v>0</v>
      </c>
      <c r="AB9" s="12">
        <v>0</v>
      </c>
      <c r="AC9" s="12"/>
      <c r="AD9" s="12">
        <v>0</v>
      </c>
      <c r="AE9" s="12">
        <v>0</v>
      </c>
      <c r="AF9" s="12">
        <v>0</v>
      </c>
      <c r="AG9" s="12">
        <v>2</v>
      </c>
      <c r="AH9" s="12">
        <v>0</v>
      </c>
      <c r="AI9" s="38">
        <v>0</v>
      </c>
      <c r="AJ9" s="77">
        <f t="shared" si="0"/>
        <v>33</v>
      </c>
      <c r="AK9" s="78">
        <v>5</v>
      </c>
      <c r="AL9" s="67"/>
      <c r="AM9" s="68"/>
    </row>
    <row r="10" spans="1:39" ht="39" x14ac:dyDescent="0.25">
      <c r="A10" s="12" t="s">
        <v>6</v>
      </c>
      <c r="B10" s="79" t="s">
        <v>148</v>
      </c>
      <c r="C10" s="12">
        <v>4</v>
      </c>
      <c r="D10" s="12">
        <f>SUMIF('LKW katalog'!$F$4:$F$71,"*"&amp;'LKW podsumowanie'!A10&amp;"*",'LKW katalog'!$E$4:$E$71)</f>
        <v>39</v>
      </c>
      <c r="E10" s="12" t="s">
        <v>153</v>
      </c>
      <c r="F10" s="12" t="s">
        <v>153</v>
      </c>
      <c r="G10">
        <f t="shared" ref="G10:G12" si="1">D10-1</f>
        <v>38</v>
      </c>
      <c r="H10" s="37">
        <v>1</v>
      </c>
      <c r="I10" s="37">
        <v>1</v>
      </c>
      <c r="J10" s="37">
        <v>1</v>
      </c>
      <c r="K10" s="12">
        <v>2</v>
      </c>
      <c r="L10" s="12">
        <v>2</v>
      </c>
      <c r="M10" s="12">
        <v>3</v>
      </c>
      <c r="N10" s="12"/>
      <c r="O10" s="12">
        <v>3</v>
      </c>
      <c r="P10" s="12"/>
      <c r="Q10" s="37">
        <v>3</v>
      </c>
      <c r="R10" s="37">
        <v>2</v>
      </c>
      <c r="S10" s="12">
        <v>1</v>
      </c>
      <c r="T10" s="12">
        <v>0</v>
      </c>
      <c r="U10" s="12">
        <v>5</v>
      </c>
      <c r="V10" s="12">
        <v>1</v>
      </c>
      <c r="W10" s="12">
        <v>1</v>
      </c>
      <c r="X10" s="12">
        <v>2</v>
      </c>
      <c r="Y10" s="12">
        <v>0</v>
      </c>
      <c r="Z10" s="12">
        <v>2</v>
      </c>
      <c r="AA10" s="12">
        <v>5</v>
      </c>
      <c r="AB10" s="12">
        <v>0</v>
      </c>
      <c r="AC10" s="12"/>
      <c r="AD10" s="12">
        <v>2</v>
      </c>
      <c r="AE10" s="12">
        <v>0</v>
      </c>
      <c r="AF10" s="12">
        <v>0</v>
      </c>
      <c r="AG10" s="12">
        <v>2</v>
      </c>
      <c r="AH10" s="12">
        <v>0</v>
      </c>
      <c r="AI10" s="38">
        <v>0</v>
      </c>
      <c r="AJ10" s="42">
        <f t="shared" si="0"/>
        <v>39</v>
      </c>
      <c r="AK10" s="46">
        <v>5</v>
      </c>
      <c r="AL10" s="69"/>
      <c r="AM10" s="70"/>
    </row>
    <row r="11" spans="1:39" ht="39" x14ac:dyDescent="0.25">
      <c r="A11" s="12" t="s">
        <v>8</v>
      </c>
      <c r="B11" s="80" t="s">
        <v>149</v>
      </c>
      <c r="C11" s="12">
        <v>4</v>
      </c>
      <c r="D11" s="12">
        <f>SUMIF('LKW katalog'!$F$4:$F$71,"*"&amp;'LKW podsumowanie'!A11&amp;"*",'LKW katalog'!$E$4:$E$71)</f>
        <v>34</v>
      </c>
      <c r="E11" s="12" t="s">
        <v>153</v>
      </c>
      <c r="F11" s="12" t="s">
        <v>153</v>
      </c>
      <c r="G11">
        <f t="shared" si="1"/>
        <v>33</v>
      </c>
      <c r="H11" s="37">
        <v>1</v>
      </c>
      <c r="I11" s="37">
        <v>1</v>
      </c>
      <c r="J11" s="37">
        <v>1</v>
      </c>
      <c r="K11" s="12">
        <v>2</v>
      </c>
      <c r="L11" s="12">
        <v>2</v>
      </c>
      <c r="M11" s="12">
        <v>3</v>
      </c>
      <c r="N11" s="12"/>
      <c r="O11" s="12">
        <v>3</v>
      </c>
      <c r="P11" s="12"/>
      <c r="Q11" s="37">
        <v>3</v>
      </c>
      <c r="R11" s="37">
        <v>2</v>
      </c>
      <c r="S11" s="12">
        <v>1</v>
      </c>
      <c r="T11" s="12">
        <v>1</v>
      </c>
      <c r="U11" s="12">
        <v>5</v>
      </c>
      <c r="V11" s="12">
        <v>1</v>
      </c>
      <c r="W11" s="12">
        <v>1</v>
      </c>
      <c r="X11" s="12">
        <v>2</v>
      </c>
      <c r="Y11" s="12">
        <v>1</v>
      </c>
      <c r="Z11" s="12">
        <v>2</v>
      </c>
      <c r="AA11" s="12">
        <v>0</v>
      </c>
      <c r="AB11" s="12">
        <v>0</v>
      </c>
      <c r="AC11" s="12"/>
      <c r="AD11" s="12">
        <v>0</v>
      </c>
      <c r="AE11" s="12">
        <v>0</v>
      </c>
      <c r="AF11" s="12">
        <v>0</v>
      </c>
      <c r="AG11" s="12">
        <v>2</v>
      </c>
      <c r="AH11" s="12">
        <v>0</v>
      </c>
      <c r="AI11" s="38">
        <v>0</v>
      </c>
      <c r="AJ11" s="42">
        <f t="shared" si="0"/>
        <v>34</v>
      </c>
      <c r="AK11" s="46">
        <v>5</v>
      </c>
      <c r="AL11" s="69"/>
      <c r="AM11" s="70"/>
    </row>
    <row r="12" spans="1:39" ht="39.75" thickBot="1" x14ac:dyDescent="0.3">
      <c r="A12" s="12" t="s">
        <v>7</v>
      </c>
      <c r="B12" s="79" t="s">
        <v>150</v>
      </c>
      <c r="C12" s="12">
        <v>4</v>
      </c>
      <c r="D12" s="12">
        <f>SUMIF('LKW katalog'!$F$4:$F$71,"*"&amp;'LKW podsumowanie'!A12&amp;"*",'LKW katalog'!$E$4:$E$71)</f>
        <v>40</v>
      </c>
      <c r="E12" s="12" t="s">
        <v>153</v>
      </c>
      <c r="F12" s="12" t="s">
        <v>153</v>
      </c>
      <c r="G12">
        <f t="shared" si="1"/>
        <v>39</v>
      </c>
      <c r="H12" s="37">
        <v>1</v>
      </c>
      <c r="I12" s="37">
        <v>1</v>
      </c>
      <c r="J12" s="37">
        <v>1</v>
      </c>
      <c r="K12" s="12">
        <v>2</v>
      </c>
      <c r="L12" s="12">
        <v>2</v>
      </c>
      <c r="M12" s="12">
        <v>3</v>
      </c>
      <c r="N12" s="12"/>
      <c r="O12" s="12">
        <v>3</v>
      </c>
      <c r="P12" s="12"/>
      <c r="Q12" s="37">
        <v>3</v>
      </c>
      <c r="R12" s="37">
        <v>2</v>
      </c>
      <c r="S12" s="12">
        <v>1</v>
      </c>
      <c r="T12" s="12">
        <v>0</v>
      </c>
      <c r="U12" s="12">
        <v>5</v>
      </c>
      <c r="V12" s="12">
        <v>1</v>
      </c>
      <c r="W12" s="12">
        <v>1</v>
      </c>
      <c r="X12" s="12">
        <v>2</v>
      </c>
      <c r="Y12" s="12">
        <v>1</v>
      </c>
      <c r="Z12" s="12">
        <v>2</v>
      </c>
      <c r="AA12" s="12">
        <v>5</v>
      </c>
      <c r="AB12" s="12">
        <v>0</v>
      </c>
      <c r="AC12" s="12"/>
      <c r="AD12" s="12">
        <v>2</v>
      </c>
      <c r="AE12" s="12">
        <v>0</v>
      </c>
      <c r="AF12" s="12">
        <v>0</v>
      </c>
      <c r="AG12" s="12">
        <v>2</v>
      </c>
      <c r="AH12" s="12">
        <v>0</v>
      </c>
      <c r="AI12" s="38">
        <v>0</v>
      </c>
      <c r="AJ12" s="73">
        <f t="shared" si="0"/>
        <v>40</v>
      </c>
      <c r="AK12" s="45">
        <v>5</v>
      </c>
      <c r="AL12" s="69"/>
      <c r="AM12" s="70"/>
    </row>
    <row r="14" spans="1:39" x14ac:dyDescent="0.25">
      <c r="B14" s="36"/>
    </row>
    <row r="16" spans="1:39" x14ac:dyDescent="0.25">
      <c r="D16">
        <f>10/42</f>
        <v>0.23809523809523808</v>
      </c>
    </row>
    <row r="17" spans="9:17" ht="38.25" x14ac:dyDescent="0.25">
      <c r="I17" s="60"/>
      <c r="J17" s="51" t="s">
        <v>173</v>
      </c>
      <c r="K17" s="51" t="s">
        <v>174</v>
      </c>
      <c r="L17" s="51" t="s">
        <v>175</v>
      </c>
      <c r="M17" s="52" t="s">
        <v>176</v>
      </c>
      <c r="N17" s="52" t="s">
        <v>177</v>
      </c>
    </row>
    <row r="18" spans="9:17" x14ac:dyDescent="0.25">
      <c r="I18" s="61"/>
      <c r="J18" s="53">
        <v>50000</v>
      </c>
      <c r="K18" s="53">
        <v>25000</v>
      </c>
      <c r="L18" s="54">
        <f t="shared" ref="L18:L23" si="2">K18*100%/J18</f>
        <v>0.5</v>
      </c>
      <c r="M18" s="55">
        <f>L18-L18</f>
        <v>0</v>
      </c>
      <c r="N18" s="12">
        <v>0</v>
      </c>
    </row>
    <row r="19" spans="9:17" x14ac:dyDescent="0.25">
      <c r="I19" s="62"/>
      <c r="J19" s="53">
        <v>55000</v>
      </c>
      <c r="K19" s="53">
        <v>25000</v>
      </c>
      <c r="L19" s="54">
        <f t="shared" si="2"/>
        <v>0.45454545454545453</v>
      </c>
      <c r="M19" s="55">
        <f>L18-L19</f>
        <v>4.545454545454547E-2</v>
      </c>
      <c r="N19" s="12">
        <v>2</v>
      </c>
      <c r="P19" s="58"/>
      <c r="Q19" s="58"/>
    </row>
    <row r="20" spans="9:17" x14ac:dyDescent="0.25">
      <c r="I20" s="62"/>
      <c r="J20" s="53">
        <v>60000</v>
      </c>
      <c r="K20" s="53">
        <v>25000</v>
      </c>
      <c r="L20" s="54">
        <f t="shared" si="2"/>
        <v>0.41666666666666669</v>
      </c>
      <c r="M20" s="55">
        <f>L18-L20</f>
        <v>8.3333333333333315E-2</v>
      </c>
      <c r="N20" s="12">
        <v>2</v>
      </c>
    </row>
    <row r="21" spans="9:17" x14ac:dyDescent="0.25">
      <c r="I21" s="62"/>
      <c r="J21" s="53">
        <v>70000</v>
      </c>
      <c r="K21" s="53">
        <v>25000</v>
      </c>
      <c r="L21" s="54">
        <f t="shared" si="2"/>
        <v>0.35714285714285715</v>
      </c>
      <c r="M21" s="55">
        <f>L18-L21</f>
        <v>0.14285714285714285</v>
      </c>
      <c r="N21" s="12">
        <v>3</v>
      </c>
    </row>
    <row r="22" spans="9:17" x14ac:dyDescent="0.25">
      <c r="I22" s="60"/>
      <c r="J22" s="53">
        <v>200000</v>
      </c>
      <c r="K22" s="53">
        <v>100000</v>
      </c>
      <c r="L22" s="54">
        <f t="shared" si="2"/>
        <v>0.5</v>
      </c>
      <c r="M22" s="55">
        <f>L22-L22</f>
        <v>0</v>
      </c>
      <c r="N22" s="12">
        <v>0</v>
      </c>
    </row>
    <row r="23" spans="9:17" x14ac:dyDescent="0.25">
      <c r="I23" s="26"/>
      <c r="J23" s="57">
        <v>500000</v>
      </c>
      <c r="K23" s="57">
        <v>200000</v>
      </c>
      <c r="L23" s="54">
        <f t="shared" si="2"/>
        <v>0.4</v>
      </c>
      <c r="M23" s="55">
        <f>L22-L23</f>
        <v>9.9999999999999978E-2</v>
      </c>
      <c r="N23" s="12">
        <v>3</v>
      </c>
    </row>
    <row r="24" spans="9:17" x14ac:dyDescent="0.25">
      <c r="J24" s="57">
        <v>600000</v>
      </c>
      <c r="K24" s="57">
        <v>300000</v>
      </c>
      <c r="L24" s="54">
        <f t="shared" ref="L24:L27" si="3">K24*100%/J24</f>
        <v>0.5</v>
      </c>
      <c r="M24" s="55">
        <f>L24-L24</f>
        <v>0</v>
      </c>
      <c r="N24" s="12">
        <v>0</v>
      </c>
    </row>
    <row r="25" spans="9:17" x14ac:dyDescent="0.25">
      <c r="J25" s="57">
        <v>650000</v>
      </c>
      <c r="K25" s="57">
        <v>300000</v>
      </c>
      <c r="L25" s="54">
        <f t="shared" si="3"/>
        <v>0.46153846153846156</v>
      </c>
      <c r="M25" s="55">
        <f>L24-L25</f>
        <v>3.8461538461538436E-2</v>
      </c>
      <c r="N25" s="12">
        <v>0</v>
      </c>
    </row>
    <row r="26" spans="9:17" x14ac:dyDescent="0.25">
      <c r="J26" s="57">
        <v>700000</v>
      </c>
      <c r="K26" s="57">
        <v>300000</v>
      </c>
      <c r="L26" s="54">
        <f t="shared" si="3"/>
        <v>0.42857142857142855</v>
      </c>
      <c r="M26" s="55">
        <f>L24-L26</f>
        <v>7.1428571428571452E-2</v>
      </c>
      <c r="N26" s="12">
        <v>2</v>
      </c>
    </row>
    <row r="27" spans="9:17" x14ac:dyDescent="0.25">
      <c r="J27" s="57">
        <v>800000</v>
      </c>
      <c r="K27" s="57">
        <v>300000</v>
      </c>
      <c r="L27" s="56">
        <f t="shared" si="3"/>
        <v>0.375</v>
      </c>
      <c r="M27" s="55">
        <f>L24-L27</f>
        <v>0.125</v>
      </c>
      <c r="N27" s="37">
        <v>3</v>
      </c>
    </row>
  </sheetData>
  <mergeCells count="3">
    <mergeCell ref="H1:AI1"/>
    <mergeCell ref="AJ1:AM1"/>
    <mergeCell ref="A1:B3"/>
  </mergeCells>
  <pageMargins left="0.25" right="0.25" top="0.75" bottom="0.75" header="0.3" footer="0.3"/>
  <pageSetup paperSize="8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opLeftCell="A18" workbookViewId="0">
      <selection activeCell="C41" sqref="C41"/>
    </sheetView>
  </sheetViews>
  <sheetFormatPr defaultRowHeight="15" x14ac:dyDescent="0.25"/>
  <cols>
    <col min="1" max="1" width="11.85546875" customWidth="1"/>
    <col min="3" max="3" width="16.5703125" customWidth="1"/>
    <col min="4" max="4" width="11.42578125" customWidth="1"/>
    <col min="9" max="9" width="14.5703125" customWidth="1"/>
  </cols>
  <sheetData>
    <row r="1" spans="3:10" ht="90" x14ac:dyDescent="0.25">
      <c r="C1" s="2" t="s">
        <v>13</v>
      </c>
      <c r="D1" t="s">
        <v>12</v>
      </c>
      <c r="I1" s="2" t="s">
        <v>2</v>
      </c>
    </row>
    <row r="2" spans="3:10" x14ac:dyDescent="0.25">
      <c r="C2" s="1">
        <v>1</v>
      </c>
      <c r="D2">
        <v>1</v>
      </c>
      <c r="I2" s="1">
        <v>1</v>
      </c>
      <c r="J2" s="1"/>
    </row>
    <row r="3" spans="3:10" x14ac:dyDescent="0.25">
      <c r="C3" s="1">
        <v>1</v>
      </c>
      <c r="D3">
        <v>2</v>
      </c>
      <c r="I3" s="1">
        <v>1</v>
      </c>
      <c r="J3" s="1"/>
    </row>
    <row r="4" spans="3:10" x14ac:dyDescent="0.25">
      <c r="C4" s="1">
        <v>1</v>
      </c>
      <c r="D4">
        <v>3</v>
      </c>
      <c r="I4" s="1">
        <v>1</v>
      </c>
      <c r="J4" s="1"/>
    </row>
    <row r="5" spans="3:10" x14ac:dyDescent="0.25">
      <c r="C5" s="1">
        <v>2</v>
      </c>
      <c r="D5">
        <v>4</v>
      </c>
      <c r="I5" s="1">
        <v>2</v>
      </c>
      <c r="J5" s="1"/>
    </row>
    <row r="6" spans="3:10" x14ac:dyDescent="0.25">
      <c r="C6" s="1">
        <v>2</v>
      </c>
      <c r="D6">
        <v>5</v>
      </c>
      <c r="I6" s="1">
        <v>2</v>
      </c>
      <c r="J6" s="1"/>
    </row>
    <row r="7" spans="3:10" x14ac:dyDescent="0.25">
      <c r="C7" s="1">
        <v>3</v>
      </c>
      <c r="D7">
        <v>6</v>
      </c>
      <c r="I7" s="1">
        <v>3</v>
      </c>
      <c r="J7" s="1"/>
    </row>
    <row r="8" spans="3:10" x14ac:dyDescent="0.25">
      <c r="C8" s="1">
        <v>2</v>
      </c>
      <c r="D8">
        <v>7</v>
      </c>
      <c r="I8" s="1">
        <v>2</v>
      </c>
      <c r="J8" s="1"/>
    </row>
    <row r="9" spans="3:10" x14ac:dyDescent="0.25">
      <c r="C9" s="3">
        <v>3</v>
      </c>
      <c r="D9">
        <v>8</v>
      </c>
      <c r="I9" s="1">
        <v>3</v>
      </c>
      <c r="J9" s="1"/>
    </row>
    <row r="10" spans="3:10" x14ac:dyDescent="0.25">
      <c r="C10" s="1">
        <v>5</v>
      </c>
      <c r="D10">
        <v>9</v>
      </c>
      <c r="I10" s="1">
        <v>1</v>
      </c>
      <c r="J10" s="1"/>
    </row>
    <row r="11" spans="3:10" x14ac:dyDescent="0.25">
      <c r="C11" s="1">
        <v>3</v>
      </c>
      <c r="D11">
        <v>10</v>
      </c>
      <c r="I11" s="1">
        <v>5</v>
      </c>
      <c r="J11" s="1"/>
    </row>
    <row r="12" spans="3:10" x14ac:dyDescent="0.25">
      <c r="C12" s="1">
        <v>1</v>
      </c>
      <c r="D12">
        <v>11</v>
      </c>
      <c r="I12" s="1">
        <v>3</v>
      </c>
      <c r="J12" s="1"/>
    </row>
    <row r="13" spans="3:10" x14ac:dyDescent="0.25">
      <c r="C13" s="1">
        <v>2</v>
      </c>
      <c r="D13">
        <v>12</v>
      </c>
      <c r="I13" s="1">
        <v>1</v>
      </c>
      <c r="J13" s="1"/>
    </row>
    <row r="14" spans="3:10" x14ac:dyDescent="0.25">
      <c r="C14" s="1">
        <v>2</v>
      </c>
      <c r="D14">
        <v>13</v>
      </c>
      <c r="I14" s="1">
        <v>2</v>
      </c>
      <c r="J14" s="1"/>
    </row>
    <row r="15" spans="3:10" x14ac:dyDescent="0.25">
      <c r="C15" s="1">
        <v>3</v>
      </c>
      <c r="D15">
        <v>14</v>
      </c>
      <c r="I15">
        <v>2</v>
      </c>
      <c r="J15" s="1"/>
    </row>
    <row r="16" spans="3:10" x14ac:dyDescent="0.25">
      <c r="C16" s="1">
        <v>1</v>
      </c>
      <c r="D16">
        <v>15</v>
      </c>
      <c r="I16">
        <v>2</v>
      </c>
    </row>
    <row r="17" spans="1:9" x14ac:dyDescent="0.25">
      <c r="C17" s="1">
        <v>2</v>
      </c>
      <c r="D17">
        <v>16</v>
      </c>
    </row>
    <row r="18" spans="1:9" x14ac:dyDescent="0.25">
      <c r="C18" s="1">
        <v>2</v>
      </c>
      <c r="D18">
        <v>17</v>
      </c>
    </row>
    <row r="19" spans="1:9" x14ac:dyDescent="0.25">
      <c r="C19" s="1">
        <v>2</v>
      </c>
      <c r="D19">
        <v>18</v>
      </c>
    </row>
    <row r="20" spans="1:9" x14ac:dyDescent="0.25">
      <c r="C20" s="1">
        <v>4</v>
      </c>
      <c r="D20">
        <v>19</v>
      </c>
    </row>
    <row r="21" spans="1:9" x14ac:dyDescent="0.25">
      <c r="C21" s="1"/>
    </row>
    <row r="22" spans="1:9" x14ac:dyDescent="0.25">
      <c r="C22" s="1"/>
    </row>
    <row r="23" spans="1:9" x14ac:dyDescent="0.25">
      <c r="A23" t="s">
        <v>0</v>
      </c>
      <c r="B23" t="s">
        <v>4</v>
      </c>
      <c r="C23" s="1">
        <v>2</v>
      </c>
      <c r="G23" t="s">
        <v>0</v>
      </c>
      <c r="H23" t="s">
        <v>3</v>
      </c>
      <c r="I23">
        <v>1</v>
      </c>
    </row>
    <row r="24" spans="1:9" x14ac:dyDescent="0.25">
      <c r="B24" t="s">
        <v>5</v>
      </c>
      <c r="C24" s="1">
        <v>1</v>
      </c>
      <c r="H24" t="s">
        <v>6</v>
      </c>
      <c r="I24">
        <v>5</v>
      </c>
    </row>
    <row r="25" spans="1:9" x14ac:dyDescent="0.25">
      <c r="I25">
        <v>2</v>
      </c>
    </row>
    <row r="26" spans="1:9" x14ac:dyDescent="0.25">
      <c r="H26" t="s">
        <v>8</v>
      </c>
      <c r="I26">
        <v>1</v>
      </c>
    </row>
    <row r="27" spans="1:9" x14ac:dyDescent="0.25">
      <c r="I27">
        <v>1</v>
      </c>
    </row>
    <row r="28" spans="1:9" x14ac:dyDescent="0.25">
      <c r="H28" t="s">
        <v>7</v>
      </c>
      <c r="I28">
        <v>1</v>
      </c>
    </row>
    <row r="29" spans="1:9" x14ac:dyDescent="0.25">
      <c r="I29">
        <v>5</v>
      </c>
    </row>
    <row r="30" spans="1:9" x14ac:dyDescent="0.25">
      <c r="I30">
        <v>2</v>
      </c>
    </row>
    <row r="32" spans="1:9" x14ac:dyDescent="0.25">
      <c r="A32" t="s">
        <v>9</v>
      </c>
    </row>
    <row r="33" spans="1:3" x14ac:dyDescent="0.25">
      <c r="A33" t="s">
        <v>1</v>
      </c>
      <c r="C33" s="4">
        <f>SUM(C2:C20)</f>
        <v>42</v>
      </c>
    </row>
    <row r="34" spans="1:3" x14ac:dyDescent="0.25">
      <c r="A34" t="s">
        <v>10</v>
      </c>
      <c r="C34" s="4">
        <f>SUM(C2:C20)</f>
        <v>42</v>
      </c>
    </row>
    <row r="35" spans="1:3" x14ac:dyDescent="0.25">
      <c r="A35" t="s">
        <v>11</v>
      </c>
      <c r="C35" s="4">
        <f>SUM(C2:C20)</f>
        <v>42</v>
      </c>
    </row>
    <row r="36" spans="1:3" x14ac:dyDescent="0.25">
      <c r="A36" t="s">
        <v>4</v>
      </c>
      <c r="C36" s="4">
        <f>SUM(C2:C23)</f>
        <v>44</v>
      </c>
    </row>
    <row r="37" spans="1:3" x14ac:dyDescent="0.25">
      <c r="A37" t="s">
        <v>5</v>
      </c>
      <c r="C37" s="4">
        <f>SUM(C2:C20,C24)</f>
        <v>43</v>
      </c>
    </row>
    <row r="38" spans="1:3" x14ac:dyDescent="0.25">
      <c r="A38" t="s">
        <v>3</v>
      </c>
      <c r="C38">
        <f>SUM(I2:I23)</f>
        <v>32</v>
      </c>
    </row>
    <row r="39" spans="1:3" x14ac:dyDescent="0.25">
      <c r="A39" t="s">
        <v>6</v>
      </c>
      <c r="C39">
        <f>SUM(I2:I15,I24:I25)</f>
        <v>36</v>
      </c>
    </row>
    <row r="40" spans="1:3" x14ac:dyDescent="0.25">
      <c r="A40" t="s">
        <v>8</v>
      </c>
      <c r="C40">
        <f>SUM(I2:I16,I26:I27)</f>
        <v>33</v>
      </c>
    </row>
    <row r="41" spans="1:3" x14ac:dyDescent="0.25">
      <c r="A41" t="s">
        <v>7</v>
      </c>
      <c r="C41">
        <f>SUM(I2:I15,I28:I30)</f>
        <v>37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LKW katalog</vt:lpstr>
      <vt:lpstr>LKW podsumowanie</vt:lpstr>
      <vt:lpstr>Arkusz1</vt:lpstr>
      <vt:lpstr>'LKW podsumowanie'!Obszar_wydruku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esnazyk</dc:creator>
  <cp:lastModifiedBy>esnazyk</cp:lastModifiedBy>
  <cp:lastPrinted>2016-10-17T09:48:13Z</cp:lastPrinted>
  <dcterms:created xsi:type="dcterms:W3CDTF">2016-09-17T20:13:54Z</dcterms:created>
  <dcterms:modified xsi:type="dcterms:W3CDTF">2016-11-08T10:19:41Z</dcterms:modified>
</cp:coreProperties>
</file>