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nazyk\Desktop\EWELINA DELL do 2021-02\WDRAŻANIE 2016-2020\KONKURSY\KOLEJNY\18-2022-PORiM\SPOTKANIA\2022-09-16_WOD, BP\"/>
    </mc:Choice>
  </mc:AlternateContent>
  <bookViews>
    <workbookView xWindow="0" yWindow="0" windowWidth="23040" windowHeight="9072"/>
  </bookViews>
  <sheets>
    <sheet name="1" sheetId="1" r:id="rId1"/>
    <sheet name="Arkusz3" sheetId="3" r:id="rId2"/>
  </sheets>
  <definedNames>
    <definedName name="_Toc153129567" localSheetId="0">'1'!$A$40</definedName>
    <definedName name="_Toc153130738" localSheetId="0">'1'!$A$3</definedName>
  </definedNames>
  <calcPr calcId="162913"/>
</workbook>
</file>

<file path=xl/calcChain.xml><?xml version="1.0" encoding="utf-8"?>
<calcChain xmlns="http://schemas.openxmlformats.org/spreadsheetml/2006/main">
  <c r="C14" i="1" l="1"/>
  <c r="D14" i="1"/>
  <c r="D21" i="1" l="1"/>
  <c r="D8" i="1"/>
  <c r="C26" i="1" l="1"/>
  <c r="C21" i="1"/>
  <c r="E21" i="1"/>
  <c r="B21" i="1"/>
  <c r="G21" i="1" l="1"/>
  <c r="D26" i="1"/>
  <c r="F21" i="1"/>
  <c r="G15" i="1"/>
  <c r="F15" i="1"/>
  <c r="E14" i="1"/>
  <c r="F14" i="1" l="1"/>
  <c r="G14" i="1"/>
  <c r="C37" i="1"/>
  <c r="F48" i="1" l="1"/>
  <c r="B8" i="1"/>
  <c r="B31" i="1"/>
  <c r="E72" i="1" s="1"/>
  <c r="E26" i="1"/>
  <c r="F26" i="1"/>
  <c r="G26" i="1"/>
  <c r="B26" i="1"/>
  <c r="B14" i="1"/>
  <c r="F74" i="1"/>
  <c r="G74" i="1"/>
  <c r="H74" i="1"/>
  <c r="I74" i="1"/>
  <c r="J74" i="1"/>
  <c r="E74" i="1"/>
  <c r="G48" i="1"/>
  <c r="F43" i="1"/>
  <c r="G43" i="1"/>
  <c r="E43" i="1"/>
  <c r="F31" i="1"/>
  <c r="G31" i="1"/>
  <c r="J72" i="1" s="1"/>
  <c r="F8" i="1"/>
  <c r="F25" i="1" s="1"/>
  <c r="G8" i="1"/>
  <c r="E48" i="1"/>
  <c r="D48" i="1"/>
  <c r="C48" i="1"/>
  <c r="B48" i="1"/>
  <c r="D43" i="1"/>
  <c r="C43" i="1"/>
  <c r="B43" i="1"/>
  <c r="E31" i="1"/>
  <c r="H72" i="1" s="1"/>
  <c r="D31" i="1"/>
  <c r="G72" i="1" s="1"/>
  <c r="F72" i="1"/>
  <c r="E8" i="1"/>
  <c r="E25" i="1" s="1"/>
  <c r="C8" i="1"/>
  <c r="G57" i="1" l="1"/>
  <c r="G60" i="1" s="1"/>
  <c r="J69" i="1" s="1"/>
  <c r="J70" i="1" s="1"/>
  <c r="C57" i="1"/>
  <c r="C60" i="1" s="1"/>
  <c r="F69" i="1" s="1"/>
  <c r="F70" i="1" s="1"/>
  <c r="H73" i="1"/>
  <c r="D25" i="1"/>
  <c r="G73" i="1" s="1"/>
  <c r="F71" i="1"/>
  <c r="J75" i="1"/>
  <c r="E75" i="1"/>
  <c r="I73" i="1"/>
  <c r="G36" i="1"/>
  <c r="I72" i="1"/>
  <c r="F57" i="1"/>
  <c r="F60" i="1" s="1"/>
  <c r="I69" i="1" s="1"/>
  <c r="I70" i="1" s="1"/>
  <c r="F36" i="1"/>
  <c r="G75" i="1"/>
  <c r="F75" i="1"/>
  <c r="I75" i="1"/>
  <c r="H71" i="1"/>
  <c r="E71" i="1"/>
  <c r="H75" i="1"/>
  <c r="D57" i="1"/>
  <c r="D60" i="1" s="1"/>
  <c r="G69" i="1" s="1"/>
  <c r="G70" i="1" s="1"/>
  <c r="B57" i="1"/>
  <c r="B60" i="1" s="1"/>
  <c r="E69" i="1" s="1"/>
  <c r="E70" i="1" s="1"/>
  <c r="E57" i="1"/>
  <c r="E60" i="1" s="1"/>
  <c r="H69" i="1" s="1"/>
  <c r="H70" i="1" s="1"/>
  <c r="B25" i="1"/>
  <c r="B36" i="1"/>
  <c r="D36" i="1"/>
  <c r="E36" i="1"/>
  <c r="E73" i="1" l="1"/>
  <c r="B37" i="1"/>
  <c r="J71" i="1"/>
  <c r="G25" i="1"/>
  <c r="G37" i="1" s="1"/>
  <c r="G71" i="1"/>
  <c r="F73" i="1"/>
  <c r="I71" i="1"/>
  <c r="E37" i="1"/>
  <c r="D37" i="1"/>
  <c r="F37" i="1"/>
  <c r="J73" i="1"/>
</calcChain>
</file>

<file path=xl/sharedStrings.xml><?xml version="1.0" encoding="utf-8"?>
<sst xmlns="http://schemas.openxmlformats.org/spreadsheetml/2006/main" count="122" uniqueCount="111">
  <si>
    <t>VI. Uproszczona analiza finansowa operacji*</t>
  </si>
  <si>
    <t>Bilans</t>
  </si>
  <si>
    <t>Bilans ma obejmować ostatni pełny rok (n) oraz prospekcję na kolejne 3 lata, bądź odpowiednio dłużej tak aby objąć pełen rok bilansowy po zakończeniu operacji. W tym ostatnim przypadku należy dodać odpowiednią liczbę kolumn</t>
  </si>
  <si>
    <t>WYSZCZEGÓLNIENIE</t>
  </si>
  <si>
    <t>(n)</t>
  </si>
  <si>
    <t>(n+1)</t>
  </si>
  <si>
    <t>(n+2)</t>
  </si>
  <si>
    <t>(n+3)</t>
  </si>
  <si>
    <t>I. Majątek trwały</t>
  </si>
  <si>
    <t>1. Grunty własne</t>
  </si>
  <si>
    <t>2. Budynki i budowle</t>
  </si>
  <si>
    <t>3. Maszyny i urządzenia</t>
  </si>
  <si>
    <t>4. Środki transportu</t>
  </si>
  <si>
    <t>5. Inne składniki</t>
  </si>
  <si>
    <t>II. Majątek obrotowy</t>
  </si>
  <si>
    <t>1. Zapasy</t>
  </si>
  <si>
    <t>- materiały</t>
  </si>
  <si>
    <t>- produkty gotowe</t>
  </si>
  <si>
    <t>- inne</t>
  </si>
  <si>
    <t>2. Należności</t>
  </si>
  <si>
    <t>3. Środki pieniężne:</t>
  </si>
  <si>
    <t>- w kasie</t>
  </si>
  <si>
    <t>- na rachunku bankowym</t>
  </si>
  <si>
    <t>4. Rozliczenia międzyokresowe czynne</t>
  </si>
  <si>
    <t>RAZEM AKTYWA (I+II)</t>
  </si>
  <si>
    <t>1. Kapitał własny</t>
  </si>
  <si>
    <t xml:space="preserve">   w tym wynik finansowy</t>
  </si>
  <si>
    <t xml:space="preserve">2. Rezerwy </t>
  </si>
  <si>
    <t>3. Kredyty i pożyczki długoterminowe</t>
  </si>
  <si>
    <t>II. Zobowiązania krótkoterminowe</t>
  </si>
  <si>
    <t>1. Kredyty i pożyczki krótkoterminowe</t>
  </si>
  <si>
    <t>2.Zobowiązania z tyt. dostaw i usług</t>
  </si>
  <si>
    <t>3. Inne zobowiązania</t>
  </si>
  <si>
    <t>4. Rozliczenia międzyokresowe bierne</t>
  </si>
  <si>
    <t>RAZEM PASYWA (I+II)</t>
  </si>
  <si>
    <t>Rachunek zysków i strat</t>
  </si>
  <si>
    <t>Rachunek zysków i strat ma obejmować ostatni pełny rok (n) oraz prospekcję na kolejne 3 lata, bądź odpowiednio dłużej tak aby objąć pełen rok bilansowy po zakończeniu operacji. W tym ostatnim przypadku należy dokleić odpowiednią liczbę kolumn</t>
  </si>
  <si>
    <t>Wyszczególnienie</t>
  </si>
  <si>
    <t xml:space="preserve">          (n)</t>
  </si>
  <si>
    <t xml:space="preserve">        (n+1)</t>
  </si>
  <si>
    <t xml:space="preserve">        (n+2)</t>
  </si>
  <si>
    <t>A. Przychody ze sprzedaży i zrównane z nimi</t>
  </si>
  <si>
    <t>I. Przychody  ze sprzedaży produktów</t>
  </si>
  <si>
    <t>II. Zmiana stanu produktów</t>
  </si>
  <si>
    <t>III. Koszt wytworzenia produktów na własne potrzeby</t>
  </si>
  <si>
    <t>IV. Przychody netto ze sprzedaży towarów i materiałów</t>
  </si>
  <si>
    <t>B. Koszty działalności operacyjnej</t>
  </si>
  <si>
    <t>I. Amortyzacja</t>
  </si>
  <si>
    <t>II. Zużycie materiałów i energii</t>
  </si>
  <si>
    <t xml:space="preserve">III. Usługi obce </t>
  </si>
  <si>
    <t>IV. Podatki i opłaty</t>
  </si>
  <si>
    <t>V. Wynagrodzenia</t>
  </si>
  <si>
    <t>VI. Ubezpieczenia społeczne i inne świadczenia</t>
  </si>
  <si>
    <t>VII. Pozostałe koszty</t>
  </si>
  <si>
    <t>VIII. Wartość sprzedanych towarów i materiałów</t>
  </si>
  <si>
    <t>C. Zysk (dochód) ze sprzedaży (A-B)</t>
  </si>
  <si>
    <t>D. Pozostałe przychody operacyjne</t>
  </si>
  <si>
    <t>E. Pozostałe koszty operacyjne</t>
  </si>
  <si>
    <t>F. Zysk (dochód) z działalności operacyjnej (C+D-E)</t>
  </si>
  <si>
    <t xml:space="preserve">Analiza wskaźnikowa: </t>
  </si>
  <si>
    <t>Wskaźniki dotyczą wyników za ostatni pełny rok (n) działalności oraz prospekcję na kolejne 3 lata, bądź odpowiednio dłużej tak aby objąć pełen rok bilansowy po zakończeniu operacji. W tym ostatnim przypadku należy dodać odpowiednią liczbę kolumn</t>
  </si>
  <si>
    <t>L.p.</t>
  </si>
  <si>
    <t>Typ wskaźnika</t>
  </si>
  <si>
    <t>Nazwa wskaźnika</t>
  </si>
  <si>
    <t>Wzór do obliczeń</t>
  </si>
  <si>
    <t>1.</t>
  </si>
  <si>
    <t>Dochodowość</t>
  </si>
  <si>
    <t>Zysk (dochód) operacyjny</t>
  </si>
  <si>
    <t>2.</t>
  </si>
  <si>
    <t>Opłacalność prowadzonej działalności</t>
  </si>
  <si>
    <t xml:space="preserve">Rentowność na działalności operacyjnej </t>
  </si>
  <si>
    <r>
      <t>Zysk operacyjny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(przychody ze sprzedaży produktów i usług+inne przychody operacyjne)</t>
    </r>
  </si>
  <si>
    <t>3.</t>
  </si>
  <si>
    <t>Wskaźniki płynności finansowej</t>
  </si>
  <si>
    <t>Wskaźnik płynności szybkiej  (QR)</t>
  </si>
  <si>
    <r>
      <t>(aktywa obrotowe-zapasy-rozliczenia międzyokresowe czynne)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(zobowiązania krótkoterminowe*</t>
    </r>
  </si>
  <si>
    <t>4.</t>
  </si>
  <si>
    <t>Wskaźnik pokrycia zobowiązań nadwyżką finansową</t>
  </si>
  <si>
    <r>
      <t>(zysk netto**+amortyzacja)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zobowiązania ogółem</t>
    </r>
  </si>
  <si>
    <t>5.</t>
  </si>
  <si>
    <t>Wskaźniki wypłacalności</t>
  </si>
  <si>
    <t>Wskaźnik zadłużenia ogólnego</t>
  </si>
  <si>
    <r>
      <t>Zobowiązania ogółem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aktywa ogółem</t>
    </r>
  </si>
  <si>
    <t>6.</t>
  </si>
  <si>
    <t>Wskaźnik zadłużenia długookresowego</t>
  </si>
  <si>
    <r>
      <t>Zobowiązania długoterminowe</t>
    </r>
    <r>
      <rPr>
        <sz val="14"/>
        <color theme="1"/>
        <rFont val="Century Gothic"/>
        <family val="2"/>
        <charset val="238"/>
      </rPr>
      <t>/</t>
    </r>
    <r>
      <rPr>
        <sz val="16"/>
        <color theme="1"/>
        <rFont val="Century Gothic"/>
        <family val="2"/>
        <charset val="238"/>
      </rPr>
      <t xml:space="preserve"> </t>
    </r>
    <r>
      <rPr>
        <sz val="9"/>
        <color theme="1"/>
        <rFont val="Century Gothic"/>
        <family val="2"/>
        <charset val="238"/>
      </rPr>
      <t>(kapitałwłasny+rezerwy)</t>
    </r>
  </si>
  <si>
    <t>7.</t>
  </si>
  <si>
    <t>Wskaźnik tzw. złotej zasady bilansowej</t>
  </si>
  <si>
    <r>
      <t>Kapitał stały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aktywa trwałe</t>
    </r>
    <r>
      <rPr>
        <sz val="16"/>
        <color theme="1"/>
        <rFont val="Century Gothic"/>
        <family val="2"/>
        <charset val="238"/>
      </rPr>
      <t xml:space="preserve"> </t>
    </r>
  </si>
  <si>
    <t xml:space="preserve"> (n)</t>
  </si>
  <si>
    <r>
      <t>I.</t>
    </r>
    <r>
      <rPr>
        <b/>
        <sz val="7"/>
        <rFont val="Times New Roman"/>
        <family val="1"/>
        <charset val="238"/>
      </rPr>
      <t xml:space="preserve"> </t>
    </r>
    <r>
      <rPr>
        <b/>
        <sz val="9"/>
        <rFont val="Century Gothic"/>
        <family val="2"/>
        <charset val="238"/>
      </rPr>
      <t>Kapitał stały</t>
    </r>
  </si>
  <si>
    <r>
      <rPr>
        <b/>
        <sz val="14"/>
        <color theme="1"/>
        <rFont val="Czcionka tekstu podstawowego"/>
        <charset val="238"/>
      </rPr>
      <t xml:space="preserve">UWAGA!     </t>
    </r>
    <r>
      <rPr>
        <sz val="14"/>
        <color theme="1"/>
        <rFont val="Czcionka tekstu podstawowego"/>
        <charset val="238"/>
      </rPr>
      <t xml:space="preserve">Wypełniamy </t>
    </r>
    <r>
      <rPr>
        <sz val="14"/>
        <color rgb="FFFF0000"/>
        <rFont val="Czcionka tekstu podstawowego"/>
        <charset val="238"/>
      </rPr>
      <t>tylko</t>
    </r>
    <r>
      <rPr>
        <sz val="14"/>
        <color theme="1"/>
        <rFont val="Czcionka tekstu podstawowego"/>
        <charset val="238"/>
      </rPr>
      <t xml:space="preserve"> białe pola w tabeli Bilans i Rachunek zysków i strat. </t>
    </r>
    <r>
      <rPr>
        <sz val="14"/>
        <color rgb="FFFF0000"/>
        <rFont val="Czcionka tekstu podstawowego"/>
        <charset val="238"/>
      </rPr>
      <t/>
    </r>
  </si>
  <si>
    <r>
      <rPr>
        <sz val="14"/>
        <color rgb="FFFF0000"/>
        <rFont val="Czcionka tekstu podstawowego"/>
        <charset val="238"/>
      </rPr>
      <t>Czerwone pola</t>
    </r>
    <r>
      <rPr>
        <sz val="14"/>
        <color theme="1"/>
        <rFont val="Czcionka tekstu podstawowego"/>
        <family val="2"/>
        <charset val="238"/>
      </rPr>
      <t xml:space="preserve">  i tabela Analiza wskaźnikowa wypełnią się same.</t>
    </r>
  </si>
  <si>
    <t>2014r.</t>
  </si>
  <si>
    <t>2015r.</t>
  </si>
  <si>
    <t>(n+4)</t>
  </si>
  <si>
    <t>(n+5)</t>
  </si>
  <si>
    <t>Zysk (dochód) z działalności operacyjnej (C+D-E)</t>
  </si>
  <si>
    <t>Aktywa = Pasywa</t>
  </si>
  <si>
    <t>-produkcja niezakończona</t>
  </si>
  <si>
    <t>2016r.</t>
  </si>
  <si>
    <t>2015r..</t>
  </si>
  <si>
    <t>2017 r.</t>
  </si>
  <si>
    <t>2018 r.</t>
  </si>
  <si>
    <t>2019 r.</t>
  </si>
  <si>
    <t>2020 r.</t>
  </si>
  <si>
    <t>2017r.</t>
  </si>
  <si>
    <t>2018r.</t>
  </si>
  <si>
    <t>2019r.</t>
  </si>
  <si>
    <t>musi być spójne z tabelmi poczatkowymi wbiznesplanie , w których pokazujemy wartość majątku
Stan wartościowy rzeczowego majątku trwałego przedsiębiorstwa/wnioskodawcy:</t>
  </si>
  <si>
    <t>wskaźnik złotej zasady bolansowej ma być większy od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</si>
</sst>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z_ł"/>
    <numFmt numFmtId="165" formatCode="#,##0.00\ &quot;zł&quot;"/>
  </numFmts>
  <fonts count="22">
    <font>
      <sz val="11"/>
      <color theme="1"/>
      <name val="Czcionka tekstu podstawowego"/>
      <family val="2"/>
      <charset val="238"/>
    </font>
    <font>
      <b/>
      <sz val="16"/>
      <color theme="1"/>
      <name val="Century Gothic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entury Gothic"/>
      <family val="2"/>
      <charset val="238"/>
    </font>
    <font>
      <sz val="9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9"/>
      <color theme="1"/>
      <name val="Century Gothic"/>
      <family val="2"/>
      <charset val="238"/>
    </font>
    <font>
      <b/>
      <sz val="9"/>
      <color rgb="FF333333"/>
      <name val="Century Gothic"/>
      <family val="2"/>
      <charset val="238"/>
    </font>
    <font>
      <sz val="9"/>
      <color rgb="FF333333"/>
      <name val="Century Gothic"/>
      <family val="2"/>
      <charset val="238"/>
    </font>
    <font>
      <sz val="14"/>
      <color theme="1"/>
      <name val="Century Gothic"/>
      <family val="2"/>
      <charset val="238"/>
    </font>
    <font>
      <sz val="16"/>
      <color theme="1"/>
      <name val="Century Gothic"/>
      <family val="2"/>
      <charset val="238"/>
    </font>
    <font>
      <b/>
      <sz val="9"/>
      <name val="Century Gothic"/>
      <family val="2"/>
      <charset val="238"/>
    </font>
    <font>
      <b/>
      <sz val="7"/>
      <name val="Times New Roman"/>
      <family val="1"/>
      <charset val="238"/>
    </font>
    <font>
      <sz val="9"/>
      <name val="Century Gothic"/>
      <family val="2"/>
      <charset val="238"/>
    </font>
    <font>
      <sz val="14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sz val="14"/>
      <color rgb="FFFF0000"/>
      <name val="Czcionka tekstu podstawowego"/>
      <charset val="238"/>
    </font>
    <font>
      <sz val="14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0"/>
      <name val="Century Gothic"/>
      <family val="2"/>
      <charset val="238"/>
    </font>
    <font>
      <sz val="9"/>
      <color rgb="FFFF0000"/>
      <name val="Century Gothic"/>
      <family val="2"/>
      <charset val="238"/>
    </font>
    <font>
      <sz val="11"/>
      <color rgb="FFFF0000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3" borderId="7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0" borderId="0" xfId="0" applyFont="1"/>
    <xf numFmtId="0" fontId="6" fillId="5" borderId="4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4" fillId="4" borderId="4" xfId="0" applyFont="1" applyFill="1" applyBorder="1" applyAlignment="1">
      <alignment horizontal="left" wrapText="1"/>
    </xf>
    <xf numFmtId="0" fontId="6" fillId="6" borderId="4" xfId="0" applyFont="1" applyFill="1" applyBorder="1" applyAlignment="1">
      <alignment horizontal="left" wrapText="1"/>
    </xf>
    <xf numFmtId="164" fontId="4" fillId="0" borderId="6" xfId="0" applyNumberFormat="1" applyFont="1" applyBorder="1" applyAlignment="1">
      <alignment horizontal="center" wrapText="1"/>
    </xf>
    <xf numFmtId="164" fontId="6" fillId="6" borderId="6" xfId="0" applyNumberFormat="1" applyFont="1" applyFill="1" applyBorder="1" applyAlignment="1">
      <alignment horizontal="center" wrapText="1"/>
    </xf>
    <xf numFmtId="164" fontId="4" fillId="6" borderId="6" xfId="0" applyNumberFormat="1" applyFont="1" applyFill="1" applyBorder="1" applyAlignment="1">
      <alignment horizontal="center" wrapText="1"/>
    </xf>
    <xf numFmtId="164" fontId="13" fillId="6" borderId="6" xfId="0" applyNumberFormat="1" applyFont="1" applyFill="1" applyBorder="1" applyAlignment="1">
      <alignment horizontal="center" wrapText="1"/>
    </xf>
    <xf numFmtId="164" fontId="6" fillId="6" borderId="6" xfId="0" applyNumberFormat="1" applyFont="1" applyFill="1" applyBorder="1" applyAlignment="1">
      <alignment horizontal="center" vertical="top" wrapText="1"/>
    </xf>
    <xf numFmtId="0" fontId="18" fillId="0" borderId="9" xfId="0" applyFont="1" applyBorder="1"/>
    <xf numFmtId="49" fontId="4" fillId="0" borderId="4" xfId="0" applyNumberFormat="1" applyFont="1" applyBorder="1" applyAlignment="1">
      <alignment horizontal="justify" vertical="top" wrapText="1"/>
    </xf>
    <xf numFmtId="49" fontId="6" fillId="6" borderId="4" xfId="0" applyNumberFormat="1" applyFont="1" applyFill="1" applyBorder="1" applyAlignment="1">
      <alignment horizontal="left" wrapText="1"/>
    </xf>
    <xf numFmtId="49" fontId="4" fillId="0" borderId="4" xfId="0" applyNumberFormat="1" applyFont="1" applyBorder="1" applyAlignment="1">
      <alignment horizontal="left" wrapText="1"/>
    </xf>
    <xf numFmtId="49" fontId="11" fillId="6" borderId="4" xfId="0" applyNumberFormat="1" applyFont="1" applyFill="1" applyBorder="1" applyAlignment="1">
      <alignment horizontal="justify" vertical="top" wrapText="1"/>
    </xf>
    <xf numFmtId="49" fontId="4" fillId="0" borderId="4" xfId="0" applyNumberFormat="1" applyFont="1" applyBorder="1" applyAlignment="1">
      <alignment vertical="top" wrapText="1"/>
    </xf>
    <xf numFmtId="49" fontId="6" fillId="6" borderId="4" xfId="0" applyNumberFormat="1" applyFont="1" applyFill="1" applyBorder="1" applyAlignment="1">
      <alignment vertical="top" wrapText="1"/>
    </xf>
    <xf numFmtId="49" fontId="4" fillId="0" borderId="4" xfId="0" applyNumberFormat="1" applyFont="1" applyBorder="1" applyAlignment="1">
      <alignment wrapText="1"/>
    </xf>
    <xf numFmtId="49" fontId="4" fillId="0" borderId="4" xfId="0" applyNumberFormat="1" applyFont="1" applyBorder="1" applyAlignment="1">
      <alignment horizontal="left" vertical="top" wrapText="1"/>
    </xf>
    <xf numFmtId="49" fontId="18" fillId="0" borderId="9" xfId="0" applyNumberFormat="1" applyFont="1" applyBorder="1"/>
    <xf numFmtId="49" fontId="6" fillId="5" borderId="6" xfId="0" applyNumberFormat="1" applyFont="1" applyFill="1" applyBorder="1" applyAlignment="1">
      <alignment horizontal="left" vertical="top" wrapText="1"/>
    </xf>
    <xf numFmtId="49" fontId="4" fillId="5" borderId="6" xfId="0" applyNumberFormat="1" applyFont="1" applyFill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49" fontId="8" fillId="0" borderId="6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7" borderId="4" xfId="0" applyNumberFormat="1" applyFont="1" applyFill="1" applyBorder="1" applyAlignment="1">
      <alignment horizontal="left" wrapText="1"/>
    </xf>
    <xf numFmtId="164" fontId="4" fillId="7" borderId="6" xfId="0" applyNumberFormat="1" applyFont="1" applyFill="1" applyBorder="1" applyAlignment="1">
      <alignment horizontal="center" wrapText="1"/>
    </xf>
    <xf numFmtId="164" fontId="4" fillId="0" borderId="7" xfId="0" applyNumberFormat="1" applyFont="1" applyFill="1" applyBorder="1" applyAlignment="1">
      <alignment horizont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8" borderId="6" xfId="0" applyNumberFormat="1" applyFont="1" applyFill="1" applyBorder="1" applyAlignment="1">
      <alignment horizontal="center" wrapText="1"/>
    </xf>
    <xf numFmtId="165" fontId="4" fillId="8" borderId="6" xfId="0" applyNumberFormat="1" applyFont="1" applyFill="1" applyBorder="1" applyAlignment="1">
      <alignment horizontal="center" wrapText="1"/>
    </xf>
    <xf numFmtId="165" fontId="4" fillId="8" borderId="6" xfId="0" applyNumberFormat="1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wrapText="1"/>
    </xf>
    <xf numFmtId="0" fontId="4" fillId="9" borderId="6" xfId="0" applyFont="1" applyFill="1" applyBorder="1" applyAlignment="1">
      <alignment horizontal="center" wrapText="1"/>
    </xf>
    <xf numFmtId="164" fontId="6" fillId="9" borderId="6" xfId="0" applyNumberFormat="1" applyFont="1" applyFill="1" applyBorder="1" applyAlignment="1">
      <alignment horizontal="center" vertical="top" wrapText="1"/>
    </xf>
    <xf numFmtId="165" fontId="4" fillId="9" borderId="6" xfId="0" applyNumberFormat="1" applyFont="1" applyFill="1" applyBorder="1" applyAlignment="1">
      <alignment horizontal="center" wrapText="1"/>
    </xf>
    <xf numFmtId="164" fontId="6" fillId="9" borderId="6" xfId="0" applyNumberFormat="1" applyFont="1" applyFill="1" applyBorder="1" applyAlignment="1">
      <alignment horizontal="center" wrapText="1"/>
    </xf>
    <xf numFmtId="164" fontId="4" fillId="9" borderId="6" xfId="0" applyNumberFormat="1" applyFont="1" applyFill="1" applyBorder="1" applyAlignment="1">
      <alignment horizontal="center" wrapText="1"/>
    </xf>
    <xf numFmtId="165" fontId="4" fillId="9" borderId="6" xfId="0" applyNumberFormat="1" applyFont="1" applyFill="1" applyBorder="1" applyAlignment="1">
      <alignment horizontal="center" vertical="center" wrapText="1"/>
    </xf>
    <xf numFmtId="164" fontId="13" fillId="9" borderId="6" xfId="0" applyNumberFormat="1" applyFont="1" applyFill="1" applyBorder="1" applyAlignment="1">
      <alignment horizontal="center" wrapText="1"/>
    </xf>
    <xf numFmtId="0" fontId="18" fillId="9" borderId="9" xfId="0" applyFont="1" applyFill="1" applyBorder="1"/>
    <xf numFmtId="164" fontId="4" fillId="6" borderId="6" xfId="0" applyNumberFormat="1" applyFont="1" applyFill="1" applyBorder="1" applyAlignment="1">
      <alignment horizontal="center" vertical="center" wrapText="1"/>
    </xf>
    <xf numFmtId="164" fontId="5" fillId="9" borderId="6" xfId="0" applyNumberFormat="1" applyFont="1" applyFill="1" applyBorder="1" applyAlignment="1">
      <alignment horizontal="center" wrapText="1"/>
    </xf>
    <xf numFmtId="2" fontId="4" fillId="9" borderId="6" xfId="0" applyNumberFormat="1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19" fillId="5" borderId="6" xfId="0" applyNumberFormat="1" applyFont="1" applyFill="1" applyBorder="1" applyAlignment="1">
      <alignment horizontal="center" vertical="center" wrapText="1"/>
    </xf>
    <xf numFmtId="164" fontId="19" fillId="0" borderId="6" xfId="0" applyNumberFormat="1" applyFont="1" applyFill="1" applyBorder="1" applyAlignment="1">
      <alignment horizontal="center" vertical="center" wrapText="1"/>
    </xf>
    <xf numFmtId="2" fontId="13" fillId="0" borderId="6" xfId="0" applyNumberFormat="1" applyFont="1" applyBorder="1" applyAlignment="1">
      <alignment horizontal="center" vertical="center" wrapText="1"/>
    </xf>
    <xf numFmtId="2" fontId="13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left" vertical="top" wrapText="1"/>
    </xf>
    <xf numFmtId="49" fontId="4" fillId="3" borderId="8" xfId="0" applyNumberFormat="1" applyFont="1" applyFill="1" applyBorder="1" applyAlignment="1">
      <alignment horizontal="left" wrapText="1"/>
    </xf>
    <xf numFmtId="49" fontId="4" fillId="3" borderId="4" xfId="0" applyNumberFormat="1" applyFont="1" applyFill="1" applyBorder="1" applyAlignment="1">
      <alignment horizontal="left" wrapText="1"/>
    </xf>
    <xf numFmtId="0" fontId="6" fillId="4" borderId="8" xfId="0" applyFont="1" applyFill="1" applyBorder="1" applyAlignment="1">
      <alignment horizontal="justify" wrapText="1"/>
    </xf>
    <xf numFmtId="0" fontId="6" fillId="4" borderId="4" xfId="0" applyFont="1" applyFill="1" applyBorder="1" applyAlignment="1">
      <alignment horizontal="justify" wrapText="1"/>
    </xf>
    <xf numFmtId="0" fontId="4" fillId="2" borderId="8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8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14" fillId="0" borderId="0" xfId="0" applyFont="1" applyAlignment="1"/>
    <xf numFmtId="0" fontId="14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49" fontId="20" fillId="0" borderId="6" xfId="0" applyNumberFormat="1" applyFont="1" applyBorder="1" applyAlignment="1">
      <alignment horizontal="left" vertical="top" wrapText="1"/>
    </xf>
    <xf numFmtId="0" fontId="21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abSelected="1" topLeftCell="A70" zoomScale="120" zoomScaleNormal="120" workbookViewId="0">
      <selection activeCell="E77" sqref="E77"/>
    </sheetView>
  </sheetViews>
  <sheetFormatPr defaultRowHeight="13.8"/>
  <cols>
    <col min="1" max="1" width="16.09765625" customWidth="1"/>
    <col min="2" max="2" width="19" customWidth="1"/>
    <col min="3" max="3" width="19.19921875" customWidth="1"/>
    <col min="4" max="4" width="19.8984375" customWidth="1"/>
    <col min="5" max="5" width="14.8984375" customWidth="1"/>
    <col min="6" max="6" width="14.59765625" customWidth="1"/>
    <col min="7" max="7" width="13" customWidth="1"/>
    <col min="8" max="8" width="14.3984375" customWidth="1"/>
    <col min="9" max="9" width="16.8984375" customWidth="1"/>
    <col min="10" max="10" width="16.69921875" customWidth="1"/>
  </cols>
  <sheetData>
    <row r="1" spans="1:9" ht="17.399999999999999">
      <c r="A1" s="78" t="s">
        <v>91</v>
      </c>
      <c r="B1" s="78"/>
      <c r="C1" s="78"/>
      <c r="D1" s="78"/>
      <c r="E1" s="78"/>
      <c r="F1" s="78"/>
      <c r="G1" s="78"/>
      <c r="H1" s="78"/>
      <c r="I1" s="78"/>
    </row>
    <row r="2" spans="1:9" ht="17.399999999999999">
      <c r="A2" s="79" t="s">
        <v>92</v>
      </c>
      <c r="B2" s="80"/>
      <c r="C2" s="80"/>
      <c r="D2" s="80"/>
      <c r="E2" s="81"/>
    </row>
    <row r="3" spans="1:9" ht="20.399999999999999">
      <c r="A3" s="1" t="s">
        <v>0</v>
      </c>
    </row>
    <row r="4" spans="1:9" ht="32.25" customHeight="1" thickBot="1">
      <c r="A4" s="3" t="s">
        <v>1</v>
      </c>
    </row>
    <row r="5" spans="1:9" ht="71.25" customHeight="1" thickBot="1">
      <c r="A5" s="75" t="s">
        <v>2</v>
      </c>
      <c r="B5" s="76"/>
      <c r="C5" s="76"/>
      <c r="D5" s="76"/>
      <c r="E5" s="76"/>
      <c r="F5" s="76"/>
      <c r="G5" s="77"/>
    </row>
    <row r="6" spans="1:9">
      <c r="A6" s="64" t="s">
        <v>3</v>
      </c>
      <c r="B6" s="4">
        <v>2021</v>
      </c>
      <c r="C6" s="4">
        <v>2022</v>
      </c>
      <c r="D6" s="4">
        <v>2023</v>
      </c>
      <c r="E6" s="4">
        <v>2024</v>
      </c>
      <c r="F6" s="41" t="s">
        <v>94</v>
      </c>
      <c r="G6" s="41" t="s">
        <v>100</v>
      </c>
    </row>
    <row r="7" spans="1:9" ht="15" thickBot="1">
      <c r="A7" s="65"/>
      <c r="B7" s="5" t="s">
        <v>4</v>
      </c>
      <c r="C7" s="5" t="s">
        <v>5</v>
      </c>
      <c r="D7" s="5" t="s">
        <v>6</v>
      </c>
      <c r="E7" s="5" t="s">
        <v>7</v>
      </c>
      <c r="F7" s="42" t="s">
        <v>95</v>
      </c>
      <c r="G7" s="42" t="s">
        <v>96</v>
      </c>
    </row>
    <row r="8" spans="1:9" ht="14.4" thickBot="1">
      <c r="A8" s="21" t="s">
        <v>8</v>
      </c>
      <c r="B8" s="18">
        <f>B9+B10+B11+B12+B13</f>
        <v>0</v>
      </c>
      <c r="C8" s="18">
        <f>C9+C10+C11+C12+C13</f>
        <v>0</v>
      </c>
      <c r="D8" s="18">
        <f>D9+D10+D11+D12+D13</f>
        <v>0</v>
      </c>
      <c r="E8" s="18">
        <f>E9+E10+E11+E12+E13</f>
        <v>0</v>
      </c>
      <c r="F8" s="43">
        <f t="shared" ref="F8:G8" si="0">F9+F10+F11+F12+F13</f>
        <v>4838000</v>
      </c>
      <c r="G8" s="43">
        <f t="shared" si="0"/>
        <v>4838000</v>
      </c>
    </row>
    <row r="9" spans="1:9" ht="194.4" thickBot="1">
      <c r="A9" s="22" t="s">
        <v>9</v>
      </c>
      <c r="B9" s="14"/>
      <c r="C9" s="14"/>
      <c r="D9" s="39"/>
      <c r="E9" s="39"/>
      <c r="F9" s="44">
        <v>2700000</v>
      </c>
      <c r="G9" s="44">
        <v>2700000</v>
      </c>
      <c r="H9" s="82" t="s">
        <v>109</v>
      </c>
    </row>
    <row r="10" spans="1:9" ht="15" thickBot="1">
      <c r="A10" s="22" t="s">
        <v>10</v>
      </c>
      <c r="B10" s="14"/>
      <c r="C10" s="14"/>
      <c r="D10" s="39"/>
      <c r="E10" s="39"/>
      <c r="F10" s="44">
        <v>1550000</v>
      </c>
      <c r="G10" s="44">
        <v>1550000</v>
      </c>
      <c r="H10" s="36"/>
    </row>
    <row r="11" spans="1:9" ht="27" thickBot="1">
      <c r="A11" s="22" t="s">
        <v>11</v>
      </c>
      <c r="B11" s="14"/>
      <c r="C11" s="14"/>
      <c r="D11" s="39"/>
      <c r="E11" s="39"/>
      <c r="F11" s="44">
        <v>140000</v>
      </c>
      <c r="G11" s="44">
        <v>140000</v>
      </c>
    </row>
    <row r="12" spans="1:9" ht="15" thickBot="1">
      <c r="A12" s="22" t="s">
        <v>12</v>
      </c>
      <c r="B12" s="14"/>
      <c r="C12" s="14"/>
      <c r="D12" s="39"/>
      <c r="E12" s="39"/>
      <c r="F12" s="44">
        <v>358000</v>
      </c>
      <c r="G12" s="44">
        <v>358000</v>
      </c>
    </row>
    <row r="13" spans="1:9" ht="15" thickBot="1">
      <c r="A13" s="22" t="s">
        <v>13</v>
      </c>
      <c r="B13" s="14"/>
      <c r="C13" s="14"/>
      <c r="D13" s="39"/>
      <c r="E13" s="39"/>
      <c r="F13" s="44">
        <v>90000</v>
      </c>
      <c r="G13" s="44">
        <v>90000</v>
      </c>
    </row>
    <row r="14" spans="1:9" ht="14.4" thickBot="1">
      <c r="A14" s="21" t="s">
        <v>14</v>
      </c>
      <c r="B14" s="15">
        <f>B15+B20+B21+B24</f>
        <v>0</v>
      </c>
      <c r="C14" s="15">
        <f t="shared" ref="C14:D14" si="1">C15+C20+C21+C24</f>
        <v>0</v>
      </c>
      <c r="D14" s="15">
        <f t="shared" si="1"/>
        <v>0</v>
      </c>
      <c r="E14" s="15">
        <f t="shared" ref="E14:G14" si="2">E15+E20+E21+E24</f>
        <v>0</v>
      </c>
      <c r="F14" s="45">
        <f t="shared" si="2"/>
        <v>808000</v>
      </c>
      <c r="G14" s="45">
        <f t="shared" si="2"/>
        <v>1438000</v>
      </c>
    </row>
    <row r="15" spans="1:9" ht="15" thickBot="1">
      <c r="A15" s="34" t="s">
        <v>15</v>
      </c>
      <c r="B15" s="35"/>
      <c r="C15" s="35"/>
      <c r="D15" s="35"/>
      <c r="E15" s="35"/>
      <c r="F15" s="46">
        <f>F16+F17+F18+F19</f>
        <v>400000</v>
      </c>
      <c r="G15" s="46">
        <f>G16+G17+G18+G19</f>
        <v>470000</v>
      </c>
    </row>
    <row r="16" spans="1:9" ht="15" thickBot="1">
      <c r="A16" s="20" t="s">
        <v>16</v>
      </c>
      <c r="B16" s="14"/>
      <c r="C16" s="14"/>
      <c r="D16" s="39"/>
      <c r="E16" s="39"/>
      <c r="F16" s="44">
        <v>0</v>
      </c>
      <c r="G16" s="44">
        <v>0</v>
      </c>
    </row>
    <row r="17" spans="1:7" ht="15" thickBot="1">
      <c r="A17" s="20" t="s">
        <v>17</v>
      </c>
      <c r="B17" s="14"/>
      <c r="C17" s="14"/>
      <c r="D17" s="39"/>
      <c r="E17" s="39"/>
      <c r="F17" s="44">
        <v>400000</v>
      </c>
      <c r="G17" s="44">
        <v>470000</v>
      </c>
    </row>
    <row r="18" spans="1:7" ht="45.75" customHeight="1" thickBot="1">
      <c r="A18" s="20" t="s">
        <v>99</v>
      </c>
      <c r="B18" s="37"/>
      <c r="C18" s="37"/>
      <c r="D18" s="40"/>
      <c r="E18" s="40"/>
      <c r="F18" s="47">
        <v>0</v>
      </c>
      <c r="G18" s="47">
        <v>0</v>
      </c>
    </row>
    <row r="19" spans="1:7" ht="15" thickBot="1">
      <c r="A19" s="20" t="s">
        <v>18</v>
      </c>
      <c r="B19" s="14"/>
      <c r="C19" s="14"/>
      <c r="D19" s="39"/>
      <c r="E19" s="39"/>
      <c r="F19" s="44">
        <v>0</v>
      </c>
      <c r="G19" s="44">
        <v>0</v>
      </c>
    </row>
    <row r="20" spans="1:7" ht="15" thickBot="1">
      <c r="A20" s="20" t="s">
        <v>19</v>
      </c>
      <c r="B20" s="14"/>
      <c r="C20" s="14"/>
      <c r="D20" s="38"/>
      <c r="E20" s="38"/>
      <c r="F20" s="46">
        <v>200000</v>
      </c>
      <c r="G20" s="46">
        <v>200000</v>
      </c>
    </row>
    <row r="21" spans="1:7" ht="15" thickBot="1">
      <c r="A21" s="34" t="s">
        <v>20</v>
      </c>
      <c r="B21" s="35">
        <f>SUM(B22:B23)</f>
        <v>0</v>
      </c>
      <c r="C21" s="35">
        <f t="shared" ref="C21:E21" si="3">SUM(C22:C23)</f>
        <v>0</v>
      </c>
      <c r="D21" s="35">
        <f>SUM(D22:D23)</f>
        <v>0</v>
      </c>
      <c r="E21" s="35">
        <f t="shared" si="3"/>
        <v>0</v>
      </c>
      <c r="F21" s="46">
        <f>F22+F23+F24</f>
        <v>208000</v>
      </c>
      <c r="G21" s="46">
        <f>G22+G23</f>
        <v>768000</v>
      </c>
    </row>
    <row r="22" spans="1:7" ht="15" thickBot="1">
      <c r="A22" s="22" t="s">
        <v>21</v>
      </c>
      <c r="B22" s="14"/>
      <c r="C22" s="14"/>
      <c r="D22" s="39"/>
      <c r="E22" s="39"/>
      <c r="F22" s="44">
        <v>0</v>
      </c>
      <c r="G22" s="44">
        <v>0</v>
      </c>
    </row>
    <row r="23" spans="1:7" ht="27" thickBot="1">
      <c r="A23" s="22" t="s">
        <v>22</v>
      </c>
      <c r="B23" s="14"/>
      <c r="C23" s="14"/>
      <c r="D23" s="39"/>
      <c r="E23" s="39"/>
      <c r="F23" s="44">
        <v>208000</v>
      </c>
      <c r="G23" s="44">
        <v>768000</v>
      </c>
    </row>
    <row r="24" spans="1:7" ht="40.200000000000003" thickBot="1">
      <c r="A24" s="22" t="s">
        <v>23</v>
      </c>
      <c r="B24" s="14"/>
      <c r="C24" s="14"/>
      <c r="D24" s="39"/>
      <c r="E24" s="39"/>
      <c r="F24" s="44">
        <v>0</v>
      </c>
      <c r="G24" s="44">
        <v>0</v>
      </c>
    </row>
    <row r="25" spans="1:7" ht="14.4" thickBot="1">
      <c r="A25" s="21" t="s">
        <v>24</v>
      </c>
      <c r="B25" s="15">
        <f>B8+B14</f>
        <v>0</v>
      </c>
      <c r="C25" s="15">
        <v>0</v>
      </c>
      <c r="D25" s="15">
        <f t="shared" ref="D25" si="4">D8+D14</f>
        <v>0</v>
      </c>
      <c r="E25" s="15">
        <f>E8+E14</f>
        <v>0</v>
      </c>
      <c r="F25" s="45">
        <f>F8+F14</f>
        <v>5646000</v>
      </c>
      <c r="G25" s="45">
        <f>G8+G14</f>
        <v>6276000</v>
      </c>
    </row>
    <row r="26" spans="1:7" ht="15" thickBot="1">
      <c r="A26" s="23" t="s">
        <v>90</v>
      </c>
      <c r="B26" s="17">
        <f>B27+B29+B30</f>
        <v>0</v>
      </c>
      <c r="C26" s="17">
        <f>C27+C29+C30</f>
        <v>0</v>
      </c>
      <c r="D26" s="17">
        <f>D27+D29+D30</f>
        <v>0</v>
      </c>
      <c r="E26" s="17">
        <f t="shared" ref="E26:G26" si="5">E27+E29+E30</f>
        <v>0</v>
      </c>
      <c r="F26" s="48">
        <f t="shared" si="5"/>
        <v>5406000</v>
      </c>
      <c r="G26" s="48">
        <f t="shared" si="5"/>
        <v>5997000</v>
      </c>
    </row>
    <row r="27" spans="1:7" ht="15" thickBot="1">
      <c r="A27" s="20" t="s">
        <v>25</v>
      </c>
      <c r="B27" s="14"/>
      <c r="C27" s="14"/>
      <c r="D27" s="39"/>
      <c r="E27" s="39"/>
      <c r="F27" s="44">
        <v>5406000</v>
      </c>
      <c r="G27" s="44">
        <v>5997000</v>
      </c>
    </row>
    <row r="28" spans="1:7" ht="27" thickBot="1">
      <c r="A28" s="20" t="s">
        <v>26</v>
      </c>
      <c r="B28" s="14"/>
      <c r="C28" s="14"/>
      <c r="D28" s="39"/>
      <c r="E28" s="39"/>
      <c r="F28" s="44">
        <v>360000</v>
      </c>
      <c r="G28" s="44">
        <v>390000</v>
      </c>
    </row>
    <row r="29" spans="1:7" ht="15" thickBot="1">
      <c r="A29" s="20" t="s">
        <v>27</v>
      </c>
      <c r="B29" s="14"/>
      <c r="C29" s="14"/>
      <c r="D29" s="39"/>
      <c r="E29" s="39"/>
      <c r="F29" s="44">
        <v>0</v>
      </c>
      <c r="G29" s="44">
        <v>0</v>
      </c>
    </row>
    <row r="30" spans="1:7" ht="27" thickBot="1">
      <c r="A30" s="24" t="s">
        <v>28</v>
      </c>
      <c r="B30" s="14"/>
      <c r="C30" s="14"/>
      <c r="D30" s="39"/>
      <c r="E30" s="39"/>
      <c r="F30" s="44">
        <v>0</v>
      </c>
      <c r="G30" s="44">
        <v>0</v>
      </c>
    </row>
    <row r="31" spans="1:7" ht="23.4" thickBot="1">
      <c r="A31" s="25" t="s">
        <v>29</v>
      </c>
      <c r="B31" s="16">
        <f>B32+B33+B34+B35</f>
        <v>0</v>
      </c>
      <c r="C31" s="16">
        <v>0</v>
      </c>
      <c r="D31" s="16">
        <f>D32+D33+D34+D35</f>
        <v>0</v>
      </c>
      <c r="E31" s="16">
        <f>E32+E33+E34+E35</f>
        <v>0</v>
      </c>
      <c r="F31" s="46">
        <f t="shared" ref="F31:G31" si="6">F32+F33+F34+F35</f>
        <v>240000</v>
      </c>
      <c r="G31" s="46">
        <f t="shared" si="6"/>
        <v>279000</v>
      </c>
    </row>
    <row r="32" spans="1:7" ht="27" thickBot="1">
      <c r="A32" s="26" t="s">
        <v>30</v>
      </c>
      <c r="B32" s="14"/>
      <c r="C32" s="14"/>
      <c r="D32" s="39"/>
      <c r="E32" s="39"/>
      <c r="F32" s="44">
        <v>0</v>
      </c>
      <c r="G32" s="44">
        <v>0</v>
      </c>
    </row>
    <row r="33" spans="1:7" ht="27" thickBot="1">
      <c r="A33" s="20" t="s">
        <v>31</v>
      </c>
      <c r="B33" s="14"/>
      <c r="C33" s="14"/>
      <c r="D33" s="39"/>
      <c r="E33" s="39"/>
      <c r="F33" s="44">
        <v>140000</v>
      </c>
      <c r="G33" s="44">
        <v>159000</v>
      </c>
    </row>
    <row r="34" spans="1:7" ht="27" thickBot="1">
      <c r="A34" s="20" t="s">
        <v>32</v>
      </c>
      <c r="B34" s="14"/>
      <c r="C34" s="14"/>
      <c r="D34" s="39"/>
      <c r="E34" s="39"/>
      <c r="F34" s="44">
        <v>100000</v>
      </c>
      <c r="G34" s="44">
        <v>120000</v>
      </c>
    </row>
    <row r="35" spans="1:7" ht="40.200000000000003" thickBot="1">
      <c r="A35" s="27" t="s">
        <v>33</v>
      </c>
      <c r="B35" s="14"/>
      <c r="C35" s="14"/>
      <c r="D35" s="39"/>
      <c r="E35" s="39"/>
      <c r="F35" s="44">
        <v>0</v>
      </c>
      <c r="G35" s="44">
        <v>0</v>
      </c>
    </row>
    <row r="36" spans="1:7" ht="14.4" thickBot="1">
      <c r="A36" s="21" t="s">
        <v>34</v>
      </c>
      <c r="B36" s="15">
        <f>B26+B31</f>
        <v>0</v>
      </c>
      <c r="C36" s="15">
        <v>0</v>
      </c>
      <c r="D36" s="15">
        <f>D26+D31</f>
        <v>0</v>
      </c>
      <c r="E36" s="15">
        <f>E26+E31</f>
        <v>0</v>
      </c>
      <c r="F36" s="45">
        <f t="shared" ref="F36:G36" si="7">F26+F31</f>
        <v>5646000</v>
      </c>
      <c r="G36" s="45">
        <f t="shared" si="7"/>
        <v>6276000</v>
      </c>
    </row>
    <row r="37" spans="1:7" ht="14.4" thickBot="1">
      <c r="A37" s="28" t="s">
        <v>98</v>
      </c>
      <c r="B37" s="19" t="b">
        <f>B36=B25</f>
        <v>1</v>
      </c>
      <c r="C37" s="19" t="b">
        <f t="shared" ref="C37:G37" si="8">C36=C25</f>
        <v>1</v>
      </c>
      <c r="D37" s="19" t="b">
        <f t="shared" si="8"/>
        <v>1</v>
      </c>
      <c r="E37" s="19" t="b">
        <f t="shared" si="8"/>
        <v>1</v>
      </c>
      <c r="F37" s="49" t="b">
        <f t="shared" si="8"/>
        <v>1</v>
      </c>
      <c r="G37" s="49" t="b">
        <f t="shared" si="8"/>
        <v>1</v>
      </c>
    </row>
    <row r="39" spans="1:7" ht="15.6" thickBot="1">
      <c r="A39" s="3" t="s">
        <v>35</v>
      </c>
    </row>
    <row r="40" spans="1:7" ht="28.5" customHeight="1" thickBot="1">
      <c r="A40" s="72" t="s">
        <v>36</v>
      </c>
      <c r="B40" s="73"/>
      <c r="C40" s="73"/>
      <c r="D40" s="73"/>
      <c r="E40" s="73"/>
      <c r="F40" s="73"/>
      <c r="G40" s="74"/>
    </row>
    <row r="41" spans="1:7">
      <c r="A41" s="66" t="s">
        <v>37</v>
      </c>
      <c r="B41" s="6" t="s">
        <v>106</v>
      </c>
      <c r="C41" s="6" t="s">
        <v>107</v>
      </c>
      <c r="D41" s="6" t="s">
        <v>108</v>
      </c>
      <c r="E41" s="6" t="s">
        <v>105</v>
      </c>
      <c r="F41" s="41" t="s">
        <v>101</v>
      </c>
      <c r="G41" s="41" t="s">
        <v>100</v>
      </c>
    </row>
    <row r="42" spans="1:7" ht="15" thickBot="1">
      <c r="A42" s="67"/>
      <c r="B42" s="7" t="s">
        <v>38</v>
      </c>
      <c r="C42" s="7" t="s">
        <v>39</v>
      </c>
      <c r="D42" s="7" t="s">
        <v>40</v>
      </c>
      <c r="E42" s="8" t="s">
        <v>7</v>
      </c>
      <c r="F42" s="42" t="s">
        <v>95</v>
      </c>
      <c r="G42" s="42" t="s">
        <v>96</v>
      </c>
    </row>
    <row r="43" spans="1:7" ht="32.25" customHeight="1" thickBot="1">
      <c r="A43" s="13" t="s">
        <v>41</v>
      </c>
      <c r="B43" s="16">
        <f>B44+B45+B46+B47</f>
        <v>0</v>
      </c>
      <c r="C43" s="16">
        <f>C44+C45+C46+C47</f>
        <v>0</v>
      </c>
      <c r="D43" s="16">
        <f>D44+D45+D46+D47</f>
        <v>0</v>
      </c>
      <c r="E43" s="16">
        <f>E44+E45+E46+E47</f>
        <v>0</v>
      </c>
      <c r="F43" s="46">
        <f t="shared" ref="F43:G43" si="9">F44+F45+F46+F47</f>
        <v>400000</v>
      </c>
      <c r="G43" s="46">
        <f t="shared" si="9"/>
        <v>470000</v>
      </c>
    </row>
    <row r="44" spans="1:7" ht="40.200000000000003" thickBot="1">
      <c r="A44" s="12" t="s">
        <v>42</v>
      </c>
      <c r="B44" s="14"/>
      <c r="C44" s="14"/>
      <c r="D44" s="14"/>
      <c r="E44" s="14"/>
      <c r="F44" s="46">
        <v>400000</v>
      </c>
      <c r="G44" s="46">
        <v>470000</v>
      </c>
    </row>
    <row r="45" spans="1:7" ht="30" customHeight="1" thickBot="1">
      <c r="A45" s="12" t="s">
        <v>43</v>
      </c>
      <c r="B45" s="14"/>
      <c r="C45" s="14"/>
      <c r="D45" s="14"/>
      <c r="E45" s="14"/>
      <c r="F45" s="46">
        <v>0</v>
      </c>
      <c r="G45" s="46">
        <v>0</v>
      </c>
    </row>
    <row r="46" spans="1:7" ht="53.4" thickBot="1">
      <c r="A46" s="12" t="s">
        <v>44</v>
      </c>
      <c r="B46" s="14"/>
      <c r="C46" s="14"/>
      <c r="D46" s="14"/>
      <c r="E46" s="14"/>
      <c r="F46" s="46">
        <v>0</v>
      </c>
      <c r="G46" s="46">
        <v>0</v>
      </c>
    </row>
    <row r="47" spans="1:7" ht="53.4" thickBot="1">
      <c r="A47" s="12" t="s">
        <v>45</v>
      </c>
      <c r="B47" s="14"/>
      <c r="C47" s="14"/>
      <c r="D47" s="14"/>
      <c r="E47" s="14"/>
      <c r="F47" s="46">
        <v>0</v>
      </c>
      <c r="G47" s="46">
        <v>0</v>
      </c>
    </row>
    <row r="48" spans="1:7" ht="42" customHeight="1" thickBot="1">
      <c r="A48" s="13" t="s">
        <v>46</v>
      </c>
      <c r="B48" s="16">
        <f>B49+B50+B51+B52+B53+B54+B55+B56</f>
        <v>0</v>
      </c>
      <c r="C48" s="16">
        <f>C49+C50+C51+C52+C53+C54+C55+C56</f>
        <v>0</v>
      </c>
      <c r="D48" s="16">
        <f>D49+D50+D51+D52+D53+D54+D55+D56</f>
        <v>0</v>
      </c>
      <c r="E48" s="16">
        <f>E49+E50+E51+E52+E53+E54+E55+E56</f>
        <v>0</v>
      </c>
      <c r="F48" s="46">
        <f t="shared" ref="F48:G48" si="10">F49+F50+F51+F52+F53+F54+F55+F56</f>
        <v>240000</v>
      </c>
      <c r="G48" s="46">
        <f t="shared" si="10"/>
        <v>279000</v>
      </c>
    </row>
    <row r="49" spans="1:7" ht="27.75" customHeight="1" thickBot="1">
      <c r="A49" s="12" t="s">
        <v>47</v>
      </c>
      <c r="B49" s="14"/>
      <c r="C49" s="14"/>
      <c r="D49" s="14"/>
      <c r="E49" s="14"/>
      <c r="F49" s="46">
        <v>0</v>
      </c>
      <c r="G49" s="46">
        <v>0</v>
      </c>
    </row>
    <row r="50" spans="1:7" ht="45.75" customHeight="1" thickBot="1">
      <c r="A50" s="12" t="s">
        <v>48</v>
      </c>
      <c r="B50" s="37"/>
      <c r="C50" s="37"/>
      <c r="D50" s="37"/>
      <c r="E50" s="37"/>
      <c r="F50" s="46">
        <v>70000</v>
      </c>
      <c r="G50" s="46">
        <v>75000</v>
      </c>
    </row>
    <row r="51" spans="1:7" ht="15" thickBot="1">
      <c r="A51" s="12" t="s">
        <v>49</v>
      </c>
      <c r="B51" s="37"/>
      <c r="C51" s="37"/>
      <c r="D51" s="37"/>
      <c r="E51" s="37"/>
      <c r="F51" s="46">
        <v>28000</v>
      </c>
      <c r="G51" s="46">
        <v>28000</v>
      </c>
    </row>
    <row r="52" spans="1:7" ht="15" thickBot="1">
      <c r="A52" s="12" t="s">
        <v>50</v>
      </c>
      <c r="B52" s="37"/>
      <c r="C52" s="37"/>
      <c r="D52" s="37"/>
      <c r="E52" s="37"/>
      <c r="F52" s="46">
        <v>0</v>
      </c>
      <c r="G52" s="46">
        <v>0</v>
      </c>
    </row>
    <row r="53" spans="1:7" ht="29.25" customHeight="1" thickBot="1">
      <c r="A53" s="12" t="s">
        <v>51</v>
      </c>
      <c r="B53" s="37"/>
      <c r="C53" s="37"/>
      <c r="D53" s="37"/>
      <c r="E53" s="37"/>
      <c r="F53" s="46">
        <v>30000</v>
      </c>
      <c r="G53" s="46">
        <v>40000</v>
      </c>
    </row>
    <row r="54" spans="1:7" ht="40.200000000000003" thickBot="1">
      <c r="A54" s="12" t="s">
        <v>52</v>
      </c>
      <c r="B54" s="37"/>
      <c r="C54" s="37"/>
      <c r="D54" s="37"/>
      <c r="E54" s="37"/>
      <c r="F54" s="46">
        <v>12000</v>
      </c>
      <c r="G54" s="46">
        <v>16000</v>
      </c>
    </row>
    <row r="55" spans="1:7" ht="15" thickBot="1">
      <c r="A55" s="12" t="s">
        <v>53</v>
      </c>
      <c r="B55" s="37"/>
      <c r="C55" s="37"/>
      <c r="D55" s="37"/>
      <c r="E55" s="37"/>
      <c r="F55" s="46">
        <v>100000</v>
      </c>
      <c r="G55" s="46">
        <v>120000</v>
      </c>
    </row>
    <row r="56" spans="1:7" ht="53.4" thickBot="1">
      <c r="A56" s="12" t="s">
        <v>54</v>
      </c>
      <c r="B56" s="37"/>
      <c r="C56" s="37"/>
      <c r="D56" s="37"/>
      <c r="E56" s="37"/>
      <c r="F56" s="46">
        <v>0</v>
      </c>
      <c r="G56" s="46">
        <v>0</v>
      </c>
    </row>
    <row r="57" spans="1:7" ht="24.6" thickBot="1">
      <c r="A57" s="13" t="s">
        <v>55</v>
      </c>
      <c r="B57" s="50">
        <f>B43-B48</f>
        <v>0</v>
      </c>
      <c r="C57" s="50">
        <f>C43-C48</f>
        <v>0</v>
      </c>
      <c r="D57" s="50">
        <f>D43-D48</f>
        <v>0</v>
      </c>
      <c r="E57" s="50">
        <f>E43-E48</f>
        <v>0</v>
      </c>
      <c r="F57" s="46">
        <f t="shared" ref="F57:G57" si="11">F43-F48</f>
        <v>160000</v>
      </c>
      <c r="G57" s="46">
        <f t="shared" si="11"/>
        <v>191000</v>
      </c>
    </row>
    <row r="58" spans="1:7" ht="42" customHeight="1" thickBot="1">
      <c r="A58" s="12" t="s">
        <v>56</v>
      </c>
      <c r="B58" s="37"/>
      <c r="C58" s="37"/>
      <c r="D58" s="37"/>
      <c r="E58" s="37"/>
      <c r="F58" s="46">
        <v>200000</v>
      </c>
      <c r="G58" s="46">
        <v>200000</v>
      </c>
    </row>
    <row r="59" spans="1:7" ht="27" thickBot="1">
      <c r="A59" s="12" t="s">
        <v>57</v>
      </c>
      <c r="B59" s="37"/>
      <c r="C59" s="37"/>
      <c r="D59" s="37"/>
      <c r="E59" s="37"/>
      <c r="F59" s="46">
        <v>0</v>
      </c>
      <c r="G59" s="46">
        <v>0</v>
      </c>
    </row>
    <row r="60" spans="1:7" ht="44.25" customHeight="1" thickBot="1">
      <c r="A60" s="13" t="s">
        <v>58</v>
      </c>
      <c r="B60" s="50">
        <f>B57+B58-B59</f>
        <v>0</v>
      </c>
      <c r="C60" s="50">
        <f>C57+C58-C59</f>
        <v>0</v>
      </c>
      <c r="D60" s="50">
        <f>D57+D58-D59</f>
        <v>0</v>
      </c>
      <c r="E60" s="50">
        <f>E57+E58-E59</f>
        <v>0</v>
      </c>
      <c r="F60" s="46">
        <f t="shared" ref="F60:G60" si="12">F57+F58-F59</f>
        <v>360000</v>
      </c>
      <c r="G60" s="46">
        <f t="shared" si="12"/>
        <v>391000</v>
      </c>
    </row>
    <row r="61" spans="1:7" ht="15.6">
      <c r="A61" s="2"/>
    </row>
    <row r="62" spans="1:7" ht="15.6">
      <c r="A62" s="2"/>
    </row>
    <row r="63" spans="1:7" ht="14.4">
      <c r="A63" s="9"/>
    </row>
    <row r="64" spans="1:7" ht="15">
      <c r="A64" s="3" t="s">
        <v>59</v>
      </c>
    </row>
    <row r="65" spans="1:10" ht="15" thickBot="1">
      <c r="A65" s="9"/>
    </row>
    <row r="66" spans="1:10" ht="28.5" customHeight="1" thickBot="1">
      <c r="A66" s="75" t="s">
        <v>60</v>
      </c>
      <c r="B66" s="76"/>
      <c r="C66" s="76"/>
      <c r="D66" s="76"/>
      <c r="E66" s="76"/>
      <c r="F66" s="76"/>
      <c r="G66" s="76"/>
      <c r="H66" s="76"/>
      <c r="I66" s="76"/>
      <c r="J66" s="77"/>
    </row>
    <row r="67" spans="1:10">
      <c r="A67" s="68" t="s">
        <v>61</v>
      </c>
      <c r="B67" s="70" t="s">
        <v>62</v>
      </c>
      <c r="C67" s="70" t="s">
        <v>63</v>
      </c>
      <c r="D67" s="70" t="s">
        <v>64</v>
      </c>
      <c r="E67" s="53" t="s">
        <v>102</v>
      </c>
      <c r="F67" s="53" t="s">
        <v>103</v>
      </c>
      <c r="G67" s="53" t="s">
        <v>104</v>
      </c>
      <c r="H67" s="53" t="s">
        <v>105</v>
      </c>
      <c r="I67" s="41" t="s">
        <v>93</v>
      </c>
      <c r="J67" s="41" t="s">
        <v>94</v>
      </c>
    </row>
    <row r="68" spans="1:10" ht="15" thickBot="1">
      <c r="A68" s="69"/>
      <c r="B68" s="71"/>
      <c r="C68" s="71"/>
      <c r="D68" s="71"/>
      <c r="E68" s="54" t="s">
        <v>89</v>
      </c>
      <c r="F68" s="54" t="s">
        <v>39</v>
      </c>
      <c r="G68" s="54" t="s">
        <v>40</v>
      </c>
      <c r="H68" s="54" t="s">
        <v>7</v>
      </c>
      <c r="I68" s="42" t="s">
        <v>95</v>
      </c>
      <c r="J68" s="42" t="s">
        <v>96</v>
      </c>
    </row>
    <row r="69" spans="1:10" ht="40.200000000000003" thickBot="1">
      <c r="A69" s="10" t="s">
        <v>65</v>
      </c>
      <c r="B69" s="29" t="s">
        <v>66</v>
      </c>
      <c r="C69" s="30" t="s">
        <v>67</v>
      </c>
      <c r="D69" s="30" t="s">
        <v>97</v>
      </c>
      <c r="E69" s="55">
        <f>B60</f>
        <v>0</v>
      </c>
      <c r="F69" s="56">
        <f t="shared" ref="F69:J69" si="13">C60</f>
        <v>0</v>
      </c>
      <c r="G69" s="56">
        <f t="shared" si="13"/>
        <v>0</v>
      </c>
      <c r="H69" s="56">
        <f t="shared" si="13"/>
        <v>0</v>
      </c>
      <c r="I69" s="51">
        <f t="shared" si="13"/>
        <v>360000</v>
      </c>
      <c r="J69" s="51">
        <f t="shared" si="13"/>
        <v>391000</v>
      </c>
    </row>
    <row r="70" spans="1:10" ht="70.8" thickBot="1">
      <c r="A70" s="11" t="s">
        <v>68</v>
      </c>
      <c r="B70" s="31" t="s">
        <v>69</v>
      </c>
      <c r="C70" s="32" t="s">
        <v>70</v>
      </c>
      <c r="D70" s="33" t="s">
        <v>71</v>
      </c>
      <c r="E70" s="57" t="e">
        <f>ROUND(E69/(B44+B58),2)</f>
        <v>#DIV/0!</v>
      </c>
      <c r="F70" s="58" t="e">
        <f t="shared" ref="F70:J70" si="14">ROUND(F69/(C44+C58),2)</f>
        <v>#DIV/0!</v>
      </c>
      <c r="G70" s="58" t="e">
        <f t="shared" si="14"/>
        <v>#DIV/0!</v>
      </c>
      <c r="H70" s="58" t="e">
        <f t="shared" si="14"/>
        <v>#DIV/0!</v>
      </c>
      <c r="I70" s="52">
        <f t="shared" si="14"/>
        <v>0.6</v>
      </c>
      <c r="J70" s="52">
        <f t="shared" si="14"/>
        <v>0.57999999999999996</v>
      </c>
    </row>
    <row r="71" spans="1:10" ht="70.8" thickBot="1">
      <c r="A71" s="11" t="s">
        <v>72</v>
      </c>
      <c r="B71" s="61" t="s">
        <v>73</v>
      </c>
      <c r="C71" s="33" t="s">
        <v>74</v>
      </c>
      <c r="D71" s="33" t="s">
        <v>75</v>
      </c>
      <c r="E71" s="59" t="e">
        <f>ROUND((B14-B15-B24)/B31,2)</f>
        <v>#DIV/0!</v>
      </c>
      <c r="F71" s="60" t="e">
        <f t="shared" ref="F71:J71" si="15">ROUND((C14-C15-C24)/C31,2)</f>
        <v>#DIV/0!</v>
      </c>
      <c r="G71" s="60" t="e">
        <f t="shared" si="15"/>
        <v>#DIV/0!</v>
      </c>
      <c r="H71" s="60" t="e">
        <f t="shared" si="15"/>
        <v>#DIV/0!</v>
      </c>
      <c r="I71" s="42">
        <f t="shared" si="15"/>
        <v>1.7</v>
      </c>
      <c r="J71" s="42">
        <f t="shared" si="15"/>
        <v>3.47</v>
      </c>
    </row>
    <row r="72" spans="1:10" ht="44.4" thickBot="1">
      <c r="A72" s="11" t="s">
        <v>76</v>
      </c>
      <c r="B72" s="63"/>
      <c r="C72" s="33" t="s">
        <v>77</v>
      </c>
      <c r="D72" s="33" t="s">
        <v>78</v>
      </c>
      <c r="E72" s="59" t="e">
        <f>ROUND((B28+B49)/(B30+B31),2)</f>
        <v>#DIV/0!</v>
      </c>
      <c r="F72" s="59" t="e">
        <f t="shared" ref="F72:J72" si="16">ROUND((C28+C49)/(C30+C31),2)</f>
        <v>#DIV/0!</v>
      </c>
      <c r="G72" s="59" t="e">
        <f t="shared" si="16"/>
        <v>#DIV/0!</v>
      </c>
      <c r="H72" s="59" t="e">
        <f t="shared" si="16"/>
        <v>#DIV/0!</v>
      </c>
      <c r="I72" s="42">
        <f t="shared" si="16"/>
        <v>1.5</v>
      </c>
      <c r="J72" s="42">
        <f t="shared" si="16"/>
        <v>1.4</v>
      </c>
    </row>
    <row r="73" spans="1:10" ht="31.2" thickBot="1">
      <c r="A73" s="11" t="s">
        <v>79</v>
      </c>
      <c r="B73" s="61" t="s">
        <v>80</v>
      </c>
      <c r="C73" s="33" t="s">
        <v>81</v>
      </c>
      <c r="D73" s="33" t="s">
        <v>82</v>
      </c>
      <c r="E73" s="59" t="e">
        <f>ROUND((B30+B31)/B25,2)</f>
        <v>#DIV/0!</v>
      </c>
      <c r="F73" s="59" t="e">
        <f t="shared" ref="F73:J73" si="17">ROUND((C30+C31)/C25,2)</f>
        <v>#DIV/0!</v>
      </c>
      <c r="G73" s="59" t="e">
        <f t="shared" si="17"/>
        <v>#DIV/0!</v>
      </c>
      <c r="H73" s="59" t="e">
        <f t="shared" si="17"/>
        <v>#DIV/0!</v>
      </c>
      <c r="I73" s="42">
        <f t="shared" si="17"/>
        <v>0.04</v>
      </c>
      <c r="J73" s="42">
        <f t="shared" si="17"/>
        <v>0.04</v>
      </c>
    </row>
    <row r="74" spans="1:10" ht="48" thickBot="1">
      <c r="A74" s="11" t="s">
        <v>83</v>
      </c>
      <c r="B74" s="62"/>
      <c r="C74" s="33" t="s">
        <v>84</v>
      </c>
      <c r="D74" s="33" t="s">
        <v>85</v>
      </c>
      <c r="E74" s="59" t="e">
        <f>ROUND(B30/(B27+B29),2)</f>
        <v>#DIV/0!</v>
      </c>
      <c r="F74" s="59" t="e">
        <f t="shared" ref="F74:J74" si="18">ROUND(C30/(C27+C29),2)</f>
        <v>#DIV/0!</v>
      </c>
      <c r="G74" s="59" t="e">
        <f t="shared" si="18"/>
        <v>#DIV/0!</v>
      </c>
      <c r="H74" s="59" t="e">
        <f t="shared" si="18"/>
        <v>#DIV/0!</v>
      </c>
      <c r="I74" s="42">
        <f t="shared" si="18"/>
        <v>0</v>
      </c>
      <c r="J74" s="42">
        <f t="shared" si="18"/>
        <v>0</v>
      </c>
    </row>
    <row r="75" spans="1:10" ht="31.2" thickBot="1">
      <c r="A75" s="11" t="s">
        <v>86</v>
      </c>
      <c r="B75" s="63"/>
      <c r="C75" s="83" t="s">
        <v>87</v>
      </c>
      <c r="D75" s="33" t="s">
        <v>88</v>
      </c>
      <c r="E75" s="59" t="e">
        <f>ROUND(B26/B8,2)</f>
        <v>#DIV/0!</v>
      </c>
      <c r="F75" s="59" t="e">
        <f t="shared" ref="F75:J75" si="19">ROUND(C26/C8,2)</f>
        <v>#DIV/0!</v>
      </c>
      <c r="G75" s="59" t="e">
        <f t="shared" si="19"/>
        <v>#DIV/0!</v>
      </c>
      <c r="H75" s="59" t="e">
        <f t="shared" si="19"/>
        <v>#DIV/0!</v>
      </c>
      <c r="I75" s="42">
        <f t="shared" si="19"/>
        <v>1.1200000000000001</v>
      </c>
      <c r="J75" s="42">
        <f t="shared" si="19"/>
        <v>1.24</v>
      </c>
    </row>
    <row r="76" spans="1:10">
      <c r="E76" s="84" t="s">
        <v>110</v>
      </c>
    </row>
  </sheetData>
  <mergeCells count="13">
    <mergeCell ref="A1:I1"/>
    <mergeCell ref="A2:E2"/>
    <mergeCell ref="B71:B72"/>
    <mergeCell ref="C67:C68"/>
    <mergeCell ref="D67:D68"/>
    <mergeCell ref="A5:G5"/>
    <mergeCell ref="B73:B75"/>
    <mergeCell ref="A6:A7"/>
    <mergeCell ref="A41:A42"/>
    <mergeCell ref="A67:A68"/>
    <mergeCell ref="B67:B68"/>
    <mergeCell ref="A40:G40"/>
    <mergeCell ref="A66:J66"/>
  </mergeCells>
  <pageMargins left="0.25" right="0.25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1</vt:lpstr>
      <vt:lpstr>Arkusz3</vt:lpstr>
      <vt:lpstr>'1'!_Toc153129567</vt:lpstr>
      <vt:lpstr>'1'!_Toc153130738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Sudnik</dc:creator>
  <cp:lastModifiedBy>esnazyk</cp:lastModifiedBy>
  <cp:lastPrinted>2019-06-05T11:38:32Z</cp:lastPrinted>
  <dcterms:created xsi:type="dcterms:W3CDTF">2011-12-15T07:36:14Z</dcterms:created>
  <dcterms:modified xsi:type="dcterms:W3CDTF">2022-09-16T10:21:25Z</dcterms:modified>
</cp:coreProperties>
</file>